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32" windowWidth="15252" windowHeight="6048"/>
  </bookViews>
  <sheets>
    <sheet name="อนุบาล-ประถม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7" i="1"/>
  <c r="F19"/>
  <c r="I19"/>
  <c r="F20"/>
  <c r="I20"/>
  <c r="F21"/>
  <c r="I21"/>
  <c r="F8"/>
  <c r="F9"/>
  <c r="F10"/>
  <c r="F11"/>
  <c r="F12"/>
  <c r="F13"/>
  <c r="F14"/>
  <c r="F15"/>
  <c r="F16"/>
  <c r="F17"/>
  <c r="F18"/>
  <c r="F159"/>
  <c r="H114"/>
  <c r="C160"/>
  <c r="B22"/>
  <c r="H143"/>
  <c r="H144"/>
  <c r="H145"/>
  <c r="H146"/>
  <c r="H147"/>
  <c r="H148"/>
  <c r="H149"/>
  <c r="H150"/>
  <c r="H151"/>
  <c r="H152"/>
  <c r="H153"/>
  <c r="H154"/>
  <c r="H155"/>
  <c r="H156"/>
  <c r="H157"/>
  <c r="H158"/>
  <c r="H142"/>
  <c r="H134"/>
  <c r="H135"/>
  <c r="H136"/>
  <c r="H137"/>
  <c r="H138"/>
  <c r="H139"/>
  <c r="H140"/>
  <c r="H141"/>
  <c r="H133"/>
  <c r="G43"/>
  <c r="G52"/>
  <c r="I78"/>
  <c r="I77"/>
  <c r="I76"/>
  <c r="I75"/>
  <c r="I80" s="1"/>
  <c r="I74"/>
  <c r="I73"/>
  <c r="I70"/>
  <c r="I71"/>
  <c r="I72"/>
  <c r="I69"/>
  <c r="I79" s="1"/>
  <c r="D29"/>
  <c r="D28"/>
  <c r="G28" s="1"/>
  <c r="D27"/>
  <c r="G22"/>
  <c r="C22"/>
  <c r="I16"/>
  <c r="I17"/>
  <c r="I18"/>
  <c r="G27"/>
  <c r="I8"/>
  <c r="I9"/>
  <c r="I10"/>
  <c r="I11"/>
  <c r="I12"/>
  <c r="I13"/>
  <c r="I14"/>
  <c r="I15"/>
  <c r="I7"/>
  <c r="I22" s="1"/>
  <c r="E27"/>
  <c r="G80"/>
  <c r="H159" l="1"/>
  <c r="G53" s="1"/>
  <c r="H79"/>
  <c r="G79"/>
  <c r="F160"/>
  <c r="G50"/>
  <c r="G41"/>
  <c r="I81"/>
  <c r="E28"/>
  <c r="H28" s="1"/>
  <c r="D30"/>
  <c r="G29"/>
  <c r="E29"/>
  <c r="E30"/>
  <c r="H29"/>
  <c r="F22"/>
  <c r="H27"/>
  <c r="H30" s="1"/>
  <c r="H80"/>
  <c r="G51" l="1"/>
  <c r="G54" s="1"/>
  <c r="G42"/>
  <c r="E54"/>
  <c r="G44"/>
  <c r="E44" s="1"/>
  <c r="H50"/>
  <c r="H54" s="1"/>
  <c r="G55" s="1"/>
  <c r="H41"/>
  <c r="H44" s="1"/>
  <c r="G45" s="1"/>
</calcChain>
</file>

<file path=xl/sharedStrings.xml><?xml version="1.0" encoding="utf-8"?>
<sst xmlns="http://schemas.openxmlformats.org/spreadsheetml/2006/main" count="162" uniqueCount="127">
  <si>
    <t>รายรับ</t>
  </si>
  <si>
    <t>รายจ่าย</t>
  </si>
  <si>
    <t>ชั้น</t>
  </si>
  <si>
    <t>จำนวน</t>
  </si>
  <si>
    <t>รัฐอุดหนุน</t>
  </si>
  <si>
    <t>เงินเดือนครู</t>
  </si>
  <si>
    <t>ห้องเรียน</t>
  </si>
  <si>
    <t>นักเรียน</t>
  </si>
  <si>
    <t>พื้นฐาน</t>
  </si>
  <si>
    <t>ส่วนของครู</t>
  </si>
  <si>
    <t>ตลอดปี</t>
  </si>
  <si>
    <t>ครู</t>
  </si>
  <si>
    <t>ต่อเดือน</t>
  </si>
  <si>
    <t>ต่อปี</t>
  </si>
  <si>
    <t>อ.1</t>
  </si>
  <si>
    <t>อ.2</t>
  </si>
  <si>
    <t>อ.3</t>
  </si>
  <si>
    <t>ป.1</t>
  </si>
  <si>
    <t>ป.2</t>
  </si>
  <si>
    <t>ป.3</t>
  </si>
  <si>
    <t>ป.4</t>
  </si>
  <si>
    <t>ป.5</t>
  </si>
  <si>
    <t>ป.6</t>
  </si>
  <si>
    <t>รายรับจากการอุดหนุนของรัฐ + เก็บจากผู้ปกครอง</t>
  </si>
  <si>
    <t>รับจากรัฐ</t>
  </si>
  <si>
    <t>ค่าธรรมเนียมการศึกษา</t>
  </si>
  <si>
    <t>อุดหนุนต่อปี</t>
  </si>
  <si>
    <t>ต่อคนต่อปี</t>
  </si>
  <si>
    <t>ทั้งปี</t>
  </si>
  <si>
    <t>ต้นทุนไม่รวมงบลงทุน</t>
  </si>
  <si>
    <t>ลำดับ</t>
  </si>
  <si>
    <t>รายจ่ายอื่นตลอดปี</t>
  </si>
  <si>
    <t>จำนวนเงิน</t>
  </si>
  <si>
    <t>จ่ายเงินเดือนครู</t>
  </si>
  <si>
    <t>จ่ายเงินเดือนบุคลากร</t>
  </si>
  <si>
    <t>ต้นทุนที่รวมงบลงทุน</t>
  </si>
  <si>
    <t>ค่าเสื่อมร้อยละของต้นทุนมราคาต่อปี</t>
  </si>
  <si>
    <t>No</t>
  </si>
  <si>
    <t>รายการ</t>
  </si>
  <si>
    <t>เงินเดือน</t>
  </si>
  <si>
    <t>เงินเดือนผู้อำนวยการ</t>
  </si>
  <si>
    <t>เงินเดือนรองผู้อำนวยการ</t>
  </si>
  <si>
    <t>เงินเดือนผู้จัดการ</t>
  </si>
  <si>
    <t>เงินเดือนครูวิชาการ</t>
  </si>
  <si>
    <t>เงินเดือนครูพิเศษ</t>
  </si>
  <si>
    <t>เงินเจ้าหน้าที่ธุรการ</t>
  </si>
  <si>
    <t>เงินเดือนนักการภารโรง</t>
  </si>
  <si>
    <t>เงินเดือนแม่บ้าน</t>
  </si>
  <si>
    <t>ครูพี่เลียง</t>
  </si>
  <si>
    <t>พนักงานขับรถ</t>
  </si>
  <si>
    <t>เงินสะสม  3 %</t>
  </si>
  <si>
    <t>เงินสมทบประกันสังคม   5%</t>
  </si>
  <si>
    <t>รวม</t>
  </si>
  <si>
    <t>ค่าไฟฟ้า</t>
  </si>
  <si>
    <t>ค่าน้ำ</t>
  </si>
  <si>
    <t>ค่าโทรศัพท์</t>
  </si>
  <si>
    <t>ค่าInternet</t>
  </si>
  <si>
    <t>ค่าวัสดุสิ้นเปลือง</t>
  </si>
  <si>
    <t>ค่าบำรุงรักษาซ่อมแซม</t>
  </si>
  <si>
    <t>ค่าแก๊สหุงต้ม</t>
  </si>
  <si>
    <t>ค่าประชาสัมพันธ์</t>
  </si>
  <si>
    <t>ค่าอบรมครูและบุคลากร</t>
  </si>
  <si>
    <t>ค่าภาษีโรงเรือน</t>
  </si>
  <si>
    <t>ค่าใช้จ่ายเบ็ตเล็ต</t>
  </si>
  <si>
    <t>ค่าเลี้ยงรับรอง</t>
  </si>
  <si>
    <t>ค่าพัฒนาตลอดปี +งบกิจกรรมตลอดปี</t>
  </si>
  <si>
    <t>ค่าน้ำมันรถ</t>
  </si>
  <si>
    <t>งบการลงทุนของโรงเรียน........................</t>
  </si>
  <si>
    <t>เสื่อมราคา</t>
  </si>
  <si>
    <t>อัตราเสื่อม(%)</t>
  </si>
  <si>
    <t>อาคารเรียน</t>
  </si>
  <si>
    <t>ค่าที่ดิน</t>
  </si>
  <si>
    <t>พัดลม</t>
  </si>
  <si>
    <t>เครื่องปรับอากาศ</t>
  </si>
  <si>
    <t>คอมพิวเตอร์</t>
  </si>
  <si>
    <t>โปรเจ๊คเตอร์</t>
  </si>
  <si>
    <t>กล้องวงจรปิด</t>
  </si>
  <si>
    <t>เครื่องเล่น VDO และโทรทัศน์</t>
  </si>
  <si>
    <t>เครื่องเสียง</t>
  </si>
  <si>
    <t>เครื่องถ่ายเอกสาร</t>
  </si>
  <si>
    <t>ปริ๊นเตอร์</t>
  </si>
  <si>
    <t>โทรศัพท์ โทรสาร</t>
  </si>
  <si>
    <t>ตู้เอกสาร</t>
  </si>
  <si>
    <t>โต๊ะทำงาน</t>
  </si>
  <si>
    <t>เก้าอี้</t>
  </si>
  <si>
    <t>โต๊ะเก้าอี้ นักเรียน</t>
  </si>
  <si>
    <t>เครื่องกรองน้ำ</t>
  </si>
  <si>
    <t>เครื่องทำน้ำเย็น</t>
  </si>
  <si>
    <t>ตู้เย็น</t>
  </si>
  <si>
    <t>ชั้นวางของ</t>
  </si>
  <si>
    <t>เครื่องใช้ในครัว</t>
  </si>
  <si>
    <t>เครื่องดนตรี</t>
  </si>
  <si>
    <t>เครื่องเล่นสนาม</t>
  </si>
  <si>
    <t>สื่อการเรียนการสอน</t>
  </si>
  <si>
    <t>เตาแก๊ส</t>
  </si>
  <si>
    <t>รถยนต์</t>
  </si>
  <si>
    <t>งบลงทุน</t>
  </si>
  <si>
    <t xml:space="preserve">                 ลงชื่อ</t>
  </si>
  <si>
    <t>(.............................................................)</t>
  </si>
  <si>
    <t>ผู้รับใบอนุญาตโรงเรียน............</t>
  </si>
  <si>
    <t>อนุบาล</t>
  </si>
  <si>
    <t>ประถม</t>
  </si>
  <si>
    <t>ม.1</t>
  </si>
  <si>
    <t>ม.2</t>
  </si>
  <si>
    <t>ม.3</t>
  </si>
  <si>
    <t>ค่าใช้จ่ายอื่นๆตลอดปี</t>
  </si>
  <si>
    <t>มัธต้น</t>
  </si>
  <si>
    <t>ต้นทุนค่าใช้จ่ายรายหัวรวมงบลงทุน/ปี</t>
  </si>
  <si>
    <t>ต้นทุนค่าใช้จ่ายรายหัวไม่รวมงบลงทุน/ปี</t>
  </si>
  <si>
    <t>ค่าเสื่อมราคาต่อปี</t>
  </si>
  <si>
    <t>ต้นทุนโรงเรียนเอกชน</t>
  </si>
  <si>
    <t>โรงเรียน</t>
  </si>
  <si>
    <t>อำเภอ</t>
  </si>
  <si>
    <t>จังหวัด</t>
  </si>
  <si>
    <t>ค่าธรรมเนียมการศึกษา ใส่ตามความเป็นจริง  ถ้าไม่เก็บให้ใส่  0</t>
  </si>
  <si>
    <t>ไม่กรอก</t>
  </si>
  <si>
    <t>กรอก</t>
  </si>
  <si>
    <t>กรอกตัวเลขในช่องที่มีสีครับ (ช่องที่ไม่มีสีไม่ต้องกรอกครับ)</t>
  </si>
  <si>
    <t>หน้าที่ไม่ต้องกรอกนะครับ หน้านี้คือต้นทุน</t>
  </si>
  <si>
    <t>หน้านี้คือคำตอบครับ  ไม่ต้องกรอกข้อมูลนะครับ</t>
  </si>
  <si>
    <t>ม.4</t>
  </si>
  <si>
    <t>ม.5</t>
  </si>
  <si>
    <t>ม.6</t>
  </si>
  <si>
    <t>ค่าใช้จ่ายสำหรับบุคลากรทางการศึกษาของโรงเรียน</t>
  </si>
  <si>
    <t>กรอกข้อมูลในช่องที่มีสีตามที่โรงเรียนจ่าย</t>
  </si>
  <si>
    <t xml:space="preserve">ถ้าไม่มีในรายการโปรดพิจารณาปรับหาเองนะครับว่าช่องไหนที่ใกล้เคียงกับท่าน </t>
  </si>
  <si>
    <t>ถ้าจำเป็นสามารถเปลี่ยนชื่อรายการได้ครับ</t>
  </si>
</sst>
</file>

<file path=xl/styles.xml><?xml version="1.0" encoding="utf-8"?>
<styleSheet xmlns="http://schemas.openxmlformats.org/spreadsheetml/2006/main">
  <numFmts count="1">
    <numFmt numFmtId="187" formatCode="#,##0.00;[Red]#,##0.00"/>
  </numFmts>
  <fonts count="1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4"/>
      <color theme="1"/>
      <name val="Angsana New"/>
      <family val="1"/>
    </font>
    <font>
      <sz val="16"/>
      <color theme="1"/>
      <name val="Angsana New"/>
      <family val="1"/>
    </font>
    <font>
      <sz val="12"/>
      <color theme="1"/>
      <name val="Angsana New"/>
      <family val="1"/>
    </font>
    <font>
      <sz val="11"/>
      <color theme="1"/>
      <name val="Angsana New"/>
      <family val="1"/>
    </font>
    <font>
      <sz val="14"/>
      <color theme="1"/>
      <name val="Tahoma"/>
      <family val="2"/>
      <charset val="222"/>
      <scheme val="minor"/>
    </font>
    <font>
      <sz val="18"/>
      <color theme="1"/>
      <name val="Angsana New"/>
      <family val="1"/>
    </font>
    <font>
      <sz val="20"/>
      <color theme="0"/>
      <name val="Tahoma"/>
      <family val="2"/>
      <charset val="222"/>
      <scheme val="minor"/>
    </font>
    <font>
      <sz val="16"/>
      <color theme="0"/>
      <name val="Angsana New"/>
      <family val="1"/>
    </font>
    <font>
      <sz val="14"/>
      <color theme="0"/>
      <name val="Tahoma"/>
      <family val="2"/>
      <charset val="22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4">
    <xf numFmtId="0" fontId="0" fillId="0" borderId="0" xfId="0"/>
    <xf numFmtId="0" fontId="0" fillId="0" borderId="0" xfId="0"/>
    <xf numFmtId="0" fontId="3" fillId="0" borderId="0" xfId="0" applyFont="1"/>
    <xf numFmtId="187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187" fontId="3" fillId="0" borderId="3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87" fontId="3" fillId="0" borderId="0" xfId="0" applyNumberFormat="1" applyFont="1" applyBorder="1"/>
    <xf numFmtId="0" fontId="3" fillId="2" borderId="3" xfId="0" applyFont="1" applyFill="1" applyBorder="1" applyAlignment="1">
      <alignment horizontal="center"/>
    </xf>
    <xf numFmtId="187" fontId="3" fillId="0" borderId="3" xfId="0" applyNumberFormat="1" applyFont="1" applyBorder="1" applyAlignment="1"/>
    <xf numFmtId="187" fontId="3" fillId="0" borderId="4" xfId="0" applyNumberFormat="1" applyFont="1" applyBorder="1"/>
    <xf numFmtId="187" fontId="3" fillId="0" borderId="2" xfId="0" applyNumberFormat="1" applyFont="1" applyBorder="1"/>
    <xf numFmtId="0" fontId="2" fillId="0" borderId="3" xfId="0" applyFont="1" applyBorder="1" applyAlignment="1">
      <alignment horizontal="center"/>
    </xf>
    <xf numFmtId="187" fontId="2" fillId="0" borderId="0" xfId="0" applyNumberFormat="1" applyFont="1"/>
    <xf numFmtId="187" fontId="3" fillId="0" borderId="3" xfId="0" applyNumberFormat="1" applyFont="1" applyBorder="1" applyAlignment="1">
      <alignment horizontal="center"/>
    </xf>
    <xf numFmtId="187" fontId="3" fillId="0" borderId="0" xfId="0" applyNumberFormat="1" applyFont="1" applyBorder="1" applyAlignment="1">
      <alignment horizontal="center"/>
    </xf>
    <xf numFmtId="187" fontId="3" fillId="0" borderId="1" xfId="0" applyNumberFormat="1" applyFont="1" applyBorder="1" applyAlignment="1">
      <alignment horizontal="center"/>
    </xf>
    <xf numFmtId="187" fontId="3" fillId="0" borderId="0" xfId="0" applyNumberFormat="1" applyFont="1" applyAlignment="1">
      <alignment horizontal="center"/>
    </xf>
    <xf numFmtId="187" fontId="3" fillId="0" borderId="1" xfId="0" applyNumberFormat="1" applyFont="1" applyBorder="1" applyAlignment="1">
      <alignment horizontal="center" vertical="center"/>
    </xf>
    <xf numFmtId="187" fontId="3" fillId="0" borderId="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187" fontId="3" fillId="0" borderId="0" xfId="0" applyNumberFormat="1" applyFont="1" applyBorder="1" applyAlignment="1"/>
    <xf numFmtId="0" fontId="3" fillId="0" borderId="4" xfId="0" applyFont="1" applyBorder="1" applyAlignment="1"/>
    <xf numFmtId="0" fontId="3" fillId="0" borderId="0" xfId="0" applyFont="1" applyBorder="1" applyAlignment="1"/>
    <xf numFmtId="187" fontId="2" fillId="0" borderId="0" xfId="0" applyNumberFormat="1" applyFont="1" applyBorder="1"/>
    <xf numFmtId="187" fontId="3" fillId="0" borderId="4" xfId="0" applyNumberFormat="1" applyFont="1" applyBorder="1" applyAlignment="1">
      <alignment horizontal="left"/>
    </xf>
    <xf numFmtId="187" fontId="3" fillId="0" borderId="5" xfId="0" applyNumberFormat="1" applyFont="1" applyBorder="1" applyAlignment="1">
      <alignment horizontal="left"/>
    </xf>
    <xf numFmtId="187" fontId="3" fillId="0" borderId="3" xfId="0" applyNumberFormat="1" applyFont="1" applyBorder="1" applyAlignment="1">
      <alignment horizontal="left"/>
    </xf>
    <xf numFmtId="0" fontId="3" fillId="0" borderId="0" xfId="0" applyFont="1" applyAlignment="1"/>
    <xf numFmtId="0" fontId="3" fillId="0" borderId="5" xfId="0" applyFont="1" applyBorder="1" applyAlignment="1"/>
    <xf numFmtId="0" fontId="3" fillId="0" borderId="0" xfId="0" applyFont="1" applyFill="1" applyBorder="1" applyAlignment="1"/>
    <xf numFmtId="0" fontId="0" fillId="0" borderId="0" xfId="0" applyBorder="1"/>
    <xf numFmtId="0" fontId="3" fillId="0" borderId="11" xfId="0" applyFont="1" applyBorder="1" applyAlignment="1"/>
    <xf numFmtId="0" fontId="3" fillId="0" borderId="0" xfId="0" applyFont="1" applyBorder="1" applyAlignment="1">
      <alignment horizontal="left"/>
    </xf>
    <xf numFmtId="4" fontId="3" fillId="0" borderId="3" xfId="0" applyNumberFormat="1" applyFont="1" applyBorder="1"/>
    <xf numFmtId="0" fontId="6" fillId="0" borderId="0" xfId="0" applyFont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87" fontId="0" fillId="0" borderId="0" xfId="0" applyNumberFormat="1"/>
    <xf numFmtId="187" fontId="3" fillId="0" borderId="10" xfId="0" applyNumberFormat="1" applyFont="1" applyBorder="1" applyAlignment="1">
      <alignment horizontal="center"/>
    </xf>
    <xf numFmtId="187" fontId="3" fillId="0" borderId="10" xfId="0" applyNumberFormat="1" applyFont="1" applyBorder="1"/>
    <xf numFmtId="187" fontId="3" fillId="0" borderId="2" xfId="0" applyNumberFormat="1" applyFont="1" applyBorder="1" applyAlignment="1"/>
    <xf numFmtId="0" fontId="0" fillId="0" borderId="3" xfId="0" applyBorder="1"/>
    <xf numFmtId="187" fontId="3" fillId="0" borderId="0" xfId="0" applyNumberFormat="1" applyFont="1" applyFill="1" applyBorder="1"/>
    <xf numFmtId="187" fontId="0" fillId="0" borderId="0" xfId="0" applyNumberFormat="1" applyFill="1"/>
    <xf numFmtId="187" fontId="3" fillId="0" borderId="0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187" fontId="3" fillId="2" borderId="3" xfId="0" applyNumberFormat="1" applyFont="1" applyFill="1" applyBorder="1"/>
    <xf numFmtId="187" fontId="3" fillId="2" borderId="1" xfId="0" applyNumberFormat="1" applyFont="1" applyFill="1" applyBorder="1"/>
    <xf numFmtId="187" fontId="3" fillId="2" borderId="3" xfId="0" applyNumberFormat="1" applyFont="1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87" fontId="3" fillId="2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" fontId="3" fillId="0" borderId="5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/>
    <xf numFmtId="0" fontId="3" fillId="0" borderId="15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187" fontId="3" fillId="0" borderId="4" xfId="0" applyNumberFormat="1" applyFont="1" applyBorder="1" applyAlignment="1">
      <alignment horizontal="left"/>
    </xf>
    <xf numFmtId="187" fontId="3" fillId="0" borderId="5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10" fillId="4" borderId="0" xfId="0" applyFont="1" applyFill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87" fontId="3" fillId="0" borderId="11" xfId="0" applyNumberFormat="1" applyFont="1" applyBorder="1" applyAlignment="1">
      <alignment horizontal="center" vertical="center"/>
    </xf>
    <xf numFmtId="187" fontId="3" fillId="0" borderId="12" xfId="0" applyNumberFormat="1" applyFont="1" applyBorder="1" applyAlignment="1">
      <alignment horizontal="center" vertical="center"/>
    </xf>
    <xf numFmtId="187" fontId="3" fillId="0" borderId="14" xfId="0" applyNumberFormat="1" applyFont="1" applyBorder="1" applyAlignment="1">
      <alignment horizontal="center" vertical="center"/>
    </xf>
    <xf numFmtId="187" fontId="3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87" fontId="3" fillId="3" borderId="0" xfId="0" applyNumberFormat="1" applyFont="1" applyFill="1" applyBorder="1" applyAlignment="1">
      <alignment horizontal="center"/>
    </xf>
    <xf numFmtId="187" fontId="3" fillId="0" borderId="4" xfId="0" applyNumberFormat="1" applyFont="1" applyBorder="1" applyAlignment="1">
      <alignment horizontal="center"/>
    </xf>
    <xf numFmtId="187" fontId="3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0" fillId="3" borderId="10" xfId="0" applyFill="1" applyBorder="1" applyAlignment="1">
      <alignment horizontal="center"/>
    </xf>
    <xf numFmtId="187" fontId="3" fillId="0" borderId="1" xfId="0" applyNumberFormat="1" applyFont="1" applyBorder="1" applyAlignment="1">
      <alignment horizontal="center" vertical="center"/>
    </xf>
    <xf numFmtId="187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187" fontId="3" fillId="3" borderId="4" xfId="0" applyNumberFormat="1" applyFont="1" applyFill="1" applyBorder="1" applyAlignment="1">
      <alignment horizontal="center"/>
    </xf>
    <xf numFmtId="187" fontId="3" fillId="3" borderId="5" xfId="0" applyNumberFormat="1" applyFont="1" applyFill="1" applyBorder="1" applyAlignment="1">
      <alignment horizontal="center"/>
    </xf>
  </cellXfs>
  <cellStyles count="73">
    <cellStyle name="ปกติ" xfId="0" builtinId="0"/>
    <cellStyle name="ปกติ 10" xfId="1"/>
    <cellStyle name="ปกติ 11" xfId="2"/>
    <cellStyle name="ปกติ 12" xfId="3"/>
    <cellStyle name="ปกติ 13" xfId="4"/>
    <cellStyle name="ปกติ 17" xfId="5"/>
    <cellStyle name="ปกติ 18" xfId="6"/>
    <cellStyle name="ปกติ 19" xfId="7"/>
    <cellStyle name="ปกติ 2" xfId="8"/>
    <cellStyle name="ปกติ 20" xfId="9"/>
    <cellStyle name="ปกติ 21" xfId="10"/>
    <cellStyle name="ปกติ 22" xfId="11"/>
    <cellStyle name="ปกติ 23" xfId="12"/>
    <cellStyle name="ปกติ 24" xfId="13"/>
    <cellStyle name="ปกติ 25" xfId="14"/>
    <cellStyle name="ปกติ 28" xfId="15"/>
    <cellStyle name="ปกติ 29" xfId="16"/>
    <cellStyle name="ปกติ 3" xfId="17"/>
    <cellStyle name="ปกติ 30" xfId="18"/>
    <cellStyle name="ปกติ 31" xfId="19"/>
    <cellStyle name="ปกติ 32" xfId="20"/>
    <cellStyle name="ปกติ 33" xfId="21"/>
    <cellStyle name="ปกติ 34" xfId="22"/>
    <cellStyle name="ปกติ 36" xfId="23"/>
    <cellStyle name="ปกติ 37" xfId="24"/>
    <cellStyle name="ปกติ 38" xfId="25"/>
    <cellStyle name="ปกติ 39" xfId="26"/>
    <cellStyle name="ปกติ 4" xfId="27"/>
    <cellStyle name="ปกติ 40" xfId="28"/>
    <cellStyle name="ปกติ 41" xfId="29"/>
    <cellStyle name="ปกติ 42" xfId="30"/>
    <cellStyle name="ปกติ 43" xfId="31"/>
    <cellStyle name="ปกติ 44" xfId="32"/>
    <cellStyle name="ปกติ 45" xfId="33"/>
    <cellStyle name="ปกติ 46" xfId="34"/>
    <cellStyle name="ปกติ 47" xfId="35"/>
    <cellStyle name="ปกติ 48" xfId="36"/>
    <cellStyle name="ปกติ 49" xfId="37"/>
    <cellStyle name="ปกติ 5" xfId="38"/>
    <cellStyle name="ปกติ 50" xfId="39"/>
    <cellStyle name="ปกติ 53" xfId="40"/>
    <cellStyle name="ปกติ 54" xfId="41"/>
    <cellStyle name="ปกติ 55" xfId="42"/>
    <cellStyle name="ปกติ 56" xfId="43"/>
    <cellStyle name="ปกติ 57" xfId="44"/>
    <cellStyle name="ปกติ 58" xfId="45"/>
    <cellStyle name="ปกติ 59" xfId="46"/>
    <cellStyle name="ปกติ 6" xfId="47"/>
    <cellStyle name="ปกติ 60" xfId="48"/>
    <cellStyle name="ปกติ 61" xfId="49"/>
    <cellStyle name="ปกติ 62" xfId="50"/>
    <cellStyle name="ปกติ 63" xfId="51"/>
    <cellStyle name="ปกติ 64" xfId="52"/>
    <cellStyle name="ปกติ 65" xfId="53"/>
    <cellStyle name="ปกติ 66" xfId="54"/>
    <cellStyle name="ปกติ 67" xfId="55"/>
    <cellStyle name="ปกติ 68" xfId="56"/>
    <cellStyle name="ปกติ 69" xfId="57"/>
    <cellStyle name="ปกติ 7" xfId="58"/>
    <cellStyle name="ปกติ 70" xfId="59"/>
    <cellStyle name="ปกติ 71" xfId="60"/>
    <cellStyle name="ปกติ 72" xfId="61"/>
    <cellStyle name="ปกติ 73" xfId="62"/>
    <cellStyle name="ปกติ 74" xfId="63"/>
    <cellStyle name="ปกติ 75" xfId="64"/>
    <cellStyle name="ปกติ 76" xfId="65"/>
    <cellStyle name="ปกติ 77" xfId="66"/>
    <cellStyle name="ปกติ 78" xfId="67"/>
    <cellStyle name="ปกติ 79" xfId="68"/>
    <cellStyle name="ปกติ 8" xfId="69"/>
    <cellStyle name="ปกติ 80" xfId="70"/>
    <cellStyle name="ปกติ 82" xfId="71"/>
    <cellStyle name="ปกติ 9" xfId="7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371474</xdr:colOff>
      <xdr:row>29</xdr:row>
      <xdr:rowOff>0</xdr:rowOff>
    </xdr:from>
    <xdr:to>
      <xdr:col>5</xdr:col>
      <xdr:colOff>371474</xdr:colOff>
      <xdr:row>30</xdr:row>
      <xdr:rowOff>257175</xdr:rowOff>
    </xdr:to>
    <xdr:cxnSp macro="">
      <xdr:nvCxnSpPr>
        <xdr:cNvPr id="3" name="ลูกศรเชื่อมต่อแบบตรง 2"/>
        <xdr:cNvCxnSpPr/>
      </xdr:nvCxnSpPr>
      <xdr:spPr>
        <a:xfrm rot="5400000" flipH="1" flipV="1">
          <a:off x="3057524" y="8124825"/>
          <a:ext cx="552450" cy="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tabSelected="1" view="pageBreakPreview" topLeftCell="A4" zoomScale="80" zoomScaleSheetLayoutView="80" workbookViewId="0">
      <selection activeCell="A9" sqref="A9"/>
    </sheetView>
  </sheetViews>
  <sheetFormatPr defaultRowHeight="13.8"/>
  <cols>
    <col min="1" max="1" width="5.5" bestFit="1" customWidth="1"/>
    <col min="2" max="2" width="6.796875" bestFit="1" customWidth="1"/>
    <col min="5" max="5" width="11" customWidth="1"/>
    <col min="6" max="6" width="10.19921875" bestFit="1" customWidth="1"/>
    <col min="7" max="7" width="10.3984375" customWidth="1"/>
    <col min="8" max="8" width="10" customWidth="1"/>
    <col min="9" max="9" width="10.296875" customWidth="1"/>
    <col min="10" max="10" width="10.19921875" bestFit="1" customWidth="1"/>
  </cols>
  <sheetData>
    <row r="1" spans="1:10" ht="23.4">
      <c r="A1" s="71" t="s">
        <v>110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s="1" customFormat="1" ht="23.4">
      <c r="B2" s="34"/>
      <c r="C2" s="65" t="s">
        <v>111</v>
      </c>
      <c r="E2" s="34"/>
      <c r="F2" s="60" t="s">
        <v>112</v>
      </c>
      <c r="H2" s="65" t="s">
        <v>113</v>
      </c>
      <c r="I2" s="34"/>
    </row>
    <row r="3" spans="1:10" ht="25.05" customHeight="1">
      <c r="B3" s="81" t="s">
        <v>117</v>
      </c>
      <c r="C3" s="81"/>
      <c r="D3" s="81"/>
      <c r="E3" s="81"/>
      <c r="F3" s="81"/>
      <c r="G3" s="81"/>
      <c r="H3" s="81"/>
      <c r="I3" s="81"/>
    </row>
    <row r="4" spans="1:10" ht="23.4">
      <c r="A4" s="2"/>
      <c r="B4" s="2"/>
      <c r="C4" s="2"/>
      <c r="D4" s="121" t="s">
        <v>0</v>
      </c>
      <c r="E4" s="121"/>
      <c r="F4" s="121"/>
      <c r="G4" s="2"/>
      <c r="H4" s="121" t="s">
        <v>1</v>
      </c>
      <c r="I4" s="121"/>
      <c r="J4" s="11"/>
    </row>
    <row r="5" spans="1:10" ht="23.4">
      <c r="A5" s="90" t="s">
        <v>2</v>
      </c>
      <c r="B5" s="4" t="s">
        <v>3</v>
      </c>
      <c r="C5" s="6" t="s">
        <v>3</v>
      </c>
      <c r="D5" s="121" t="s">
        <v>4</v>
      </c>
      <c r="E5" s="121"/>
      <c r="F5" s="6" t="s">
        <v>4</v>
      </c>
      <c r="G5" s="6" t="s">
        <v>3</v>
      </c>
      <c r="H5" s="121" t="s">
        <v>5</v>
      </c>
      <c r="I5" s="121"/>
      <c r="J5" s="69"/>
    </row>
    <row r="6" spans="1:10" ht="23.4">
      <c r="A6" s="91"/>
      <c r="B6" s="5" t="s">
        <v>6</v>
      </c>
      <c r="C6" s="7" t="s">
        <v>7</v>
      </c>
      <c r="D6" s="8" t="s">
        <v>8</v>
      </c>
      <c r="E6" s="8" t="s">
        <v>9</v>
      </c>
      <c r="F6" s="7" t="s">
        <v>10</v>
      </c>
      <c r="G6" s="7" t="s">
        <v>11</v>
      </c>
      <c r="H6" s="62" t="s">
        <v>12</v>
      </c>
      <c r="I6" s="62" t="s">
        <v>13</v>
      </c>
      <c r="J6" s="69"/>
    </row>
    <row r="7" spans="1:10" ht="23.4">
      <c r="A7" s="63" t="s">
        <v>14</v>
      </c>
      <c r="B7" s="14">
        <v>1</v>
      </c>
      <c r="C7" s="14">
        <v>25</v>
      </c>
      <c r="D7" s="10">
        <v>2786</v>
      </c>
      <c r="E7" s="16">
        <v>6599.5</v>
      </c>
      <c r="F7" s="10">
        <f>(D7+E7)*C7</f>
        <v>234637.5</v>
      </c>
      <c r="G7" s="14">
        <v>1</v>
      </c>
      <c r="H7" s="10">
        <v>15000</v>
      </c>
      <c r="I7" s="10">
        <f>G7*H7*12</f>
        <v>180000</v>
      </c>
      <c r="J7" s="13"/>
    </row>
    <row r="8" spans="1:10" ht="23.4">
      <c r="A8" s="63" t="s">
        <v>15</v>
      </c>
      <c r="B8" s="14">
        <v>1</v>
      </c>
      <c r="C8" s="14">
        <v>25</v>
      </c>
      <c r="D8" s="10">
        <v>2786</v>
      </c>
      <c r="E8" s="16">
        <v>6599.5</v>
      </c>
      <c r="F8" s="10">
        <f t="shared" ref="F8:F18" si="0">(D8+E8)*B8*C8</f>
        <v>234637.5</v>
      </c>
      <c r="G8" s="14">
        <v>1</v>
      </c>
      <c r="H8" s="10">
        <v>15000</v>
      </c>
      <c r="I8" s="10">
        <f t="shared" ref="I8:I15" si="1">G8*H8*12</f>
        <v>180000</v>
      </c>
      <c r="J8" s="13"/>
    </row>
    <row r="9" spans="1:10" ht="23.4">
      <c r="A9" s="63" t="s">
        <v>16</v>
      </c>
      <c r="B9" s="14">
        <v>1</v>
      </c>
      <c r="C9" s="14">
        <v>25</v>
      </c>
      <c r="D9" s="10">
        <v>2786</v>
      </c>
      <c r="E9" s="16">
        <v>6599.5</v>
      </c>
      <c r="F9" s="10">
        <f t="shared" si="0"/>
        <v>234637.5</v>
      </c>
      <c r="G9" s="14">
        <v>1</v>
      </c>
      <c r="H9" s="10">
        <v>15000</v>
      </c>
      <c r="I9" s="10">
        <f t="shared" si="1"/>
        <v>180000</v>
      </c>
      <c r="J9" s="13"/>
    </row>
    <row r="10" spans="1:10" ht="23.4">
      <c r="A10" s="8" t="s">
        <v>17</v>
      </c>
      <c r="B10" s="14">
        <v>1</v>
      </c>
      <c r="C10" s="14">
        <v>25</v>
      </c>
      <c r="D10" s="10">
        <v>2956</v>
      </c>
      <c r="E10" s="16">
        <v>6599.5</v>
      </c>
      <c r="F10" s="10">
        <f t="shared" si="0"/>
        <v>238887.5</v>
      </c>
      <c r="G10" s="14">
        <v>1</v>
      </c>
      <c r="H10" s="10">
        <v>15000</v>
      </c>
      <c r="I10" s="10">
        <f t="shared" si="1"/>
        <v>180000</v>
      </c>
      <c r="J10" s="13"/>
    </row>
    <row r="11" spans="1:10" ht="23.4">
      <c r="A11" s="8" t="s">
        <v>18</v>
      </c>
      <c r="B11" s="14">
        <v>1</v>
      </c>
      <c r="C11" s="14">
        <v>25</v>
      </c>
      <c r="D11" s="10">
        <v>2956</v>
      </c>
      <c r="E11" s="16">
        <v>6599.5</v>
      </c>
      <c r="F11" s="10">
        <f t="shared" si="0"/>
        <v>238887.5</v>
      </c>
      <c r="G11" s="14">
        <v>1</v>
      </c>
      <c r="H11" s="10">
        <v>15000</v>
      </c>
      <c r="I11" s="10">
        <f t="shared" si="1"/>
        <v>180000</v>
      </c>
      <c r="J11" s="13"/>
    </row>
    <row r="12" spans="1:10" ht="23.4">
      <c r="A12" s="8" t="s">
        <v>19</v>
      </c>
      <c r="B12" s="14">
        <v>1</v>
      </c>
      <c r="C12" s="14">
        <v>25</v>
      </c>
      <c r="D12" s="10">
        <v>2956</v>
      </c>
      <c r="E12" s="16">
        <v>6599.5</v>
      </c>
      <c r="F12" s="10">
        <f t="shared" si="0"/>
        <v>238887.5</v>
      </c>
      <c r="G12" s="14">
        <v>1</v>
      </c>
      <c r="H12" s="10">
        <v>15000</v>
      </c>
      <c r="I12" s="10">
        <f t="shared" si="1"/>
        <v>180000</v>
      </c>
      <c r="J12" s="13"/>
    </row>
    <row r="13" spans="1:10" ht="23.4">
      <c r="A13" s="8" t="s">
        <v>20</v>
      </c>
      <c r="B13" s="14">
        <v>1</v>
      </c>
      <c r="C13" s="14">
        <v>25</v>
      </c>
      <c r="D13" s="10">
        <v>2956</v>
      </c>
      <c r="E13" s="16">
        <v>6599.5</v>
      </c>
      <c r="F13" s="10">
        <f t="shared" si="0"/>
        <v>238887.5</v>
      </c>
      <c r="G13" s="14">
        <v>1</v>
      </c>
      <c r="H13" s="10">
        <v>15000</v>
      </c>
      <c r="I13" s="10">
        <f t="shared" si="1"/>
        <v>180000</v>
      </c>
      <c r="J13" s="13"/>
    </row>
    <row r="14" spans="1:10" ht="23.4">
      <c r="A14" s="8" t="s">
        <v>21</v>
      </c>
      <c r="B14" s="14">
        <v>1</v>
      </c>
      <c r="C14" s="14">
        <v>25</v>
      </c>
      <c r="D14" s="10">
        <v>2956</v>
      </c>
      <c r="E14" s="16">
        <v>6599.5</v>
      </c>
      <c r="F14" s="10">
        <f t="shared" si="0"/>
        <v>238887.5</v>
      </c>
      <c r="G14" s="14">
        <v>1</v>
      </c>
      <c r="H14" s="10">
        <v>15000</v>
      </c>
      <c r="I14" s="10">
        <f t="shared" si="1"/>
        <v>180000</v>
      </c>
      <c r="J14" s="13"/>
    </row>
    <row r="15" spans="1:10" ht="23.4">
      <c r="A15" s="8" t="s">
        <v>22</v>
      </c>
      <c r="B15" s="14">
        <v>1</v>
      </c>
      <c r="C15" s="14">
        <v>25</v>
      </c>
      <c r="D15" s="10">
        <v>2956</v>
      </c>
      <c r="E15" s="16">
        <v>8252</v>
      </c>
      <c r="F15" s="10">
        <f t="shared" si="0"/>
        <v>280200</v>
      </c>
      <c r="G15" s="14">
        <v>1</v>
      </c>
      <c r="H15" s="10">
        <v>15000</v>
      </c>
      <c r="I15" s="10">
        <f t="shared" si="1"/>
        <v>180000</v>
      </c>
      <c r="J15" s="13"/>
    </row>
    <row r="16" spans="1:10" ht="23.4">
      <c r="A16" s="9" t="s">
        <v>102</v>
      </c>
      <c r="B16" s="14">
        <v>0</v>
      </c>
      <c r="C16" s="14">
        <v>0</v>
      </c>
      <c r="D16" s="16">
        <v>4765</v>
      </c>
      <c r="E16" s="16">
        <v>8252</v>
      </c>
      <c r="F16" s="10">
        <f t="shared" si="0"/>
        <v>0</v>
      </c>
      <c r="G16" s="14">
        <v>0</v>
      </c>
      <c r="H16" s="10">
        <v>15000</v>
      </c>
      <c r="I16" s="10">
        <f t="shared" ref="I16:I21" si="2">G16*H16*12</f>
        <v>0</v>
      </c>
      <c r="J16" s="13"/>
    </row>
    <row r="17" spans="1:10" ht="23.4">
      <c r="A17" s="9" t="s">
        <v>103</v>
      </c>
      <c r="B17" s="14">
        <v>0</v>
      </c>
      <c r="C17" s="14">
        <v>0</v>
      </c>
      <c r="D17" s="16">
        <v>4765</v>
      </c>
      <c r="E17" s="16">
        <v>8252</v>
      </c>
      <c r="F17" s="10">
        <f t="shared" si="0"/>
        <v>0</v>
      </c>
      <c r="G17" s="14">
        <v>0</v>
      </c>
      <c r="H17" s="10">
        <v>15000</v>
      </c>
      <c r="I17" s="10">
        <f t="shared" si="2"/>
        <v>0</v>
      </c>
      <c r="J17" s="13"/>
    </row>
    <row r="18" spans="1:10" ht="23.4">
      <c r="A18" s="9" t="s">
        <v>104</v>
      </c>
      <c r="B18" s="14">
        <v>0</v>
      </c>
      <c r="C18" s="14">
        <v>0</v>
      </c>
      <c r="D18" s="16">
        <v>4765</v>
      </c>
      <c r="E18" s="16">
        <v>8252</v>
      </c>
      <c r="F18" s="10">
        <f t="shared" si="0"/>
        <v>0</v>
      </c>
      <c r="G18" s="14">
        <v>0</v>
      </c>
      <c r="H18" s="10">
        <v>15000</v>
      </c>
      <c r="I18" s="10">
        <f t="shared" si="2"/>
        <v>0</v>
      </c>
      <c r="J18" s="13"/>
    </row>
    <row r="19" spans="1:10" s="1" customFormat="1" ht="23.4">
      <c r="A19" s="9" t="s">
        <v>120</v>
      </c>
      <c r="B19" s="14">
        <v>0</v>
      </c>
      <c r="C19" s="14">
        <v>0</v>
      </c>
      <c r="D19" s="16">
        <v>5095</v>
      </c>
      <c r="E19" s="16">
        <v>8252</v>
      </c>
      <c r="F19" s="10">
        <f t="shared" ref="F19:F21" si="3">(D19+E19)*B19*C19</f>
        <v>0</v>
      </c>
      <c r="G19" s="14">
        <v>0</v>
      </c>
      <c r="H19" s="10">
        <v>15000</v>
      </c>
      <c r="I19" s="10">
        <f t="shared" si="2"/>
        <v>0</v>
      </c>
      <c r="J19" s="13"/>
    </row>
    <row r="20" spans="1:10" s="1" customFormat="1" ht="23.4">
      <c r="A20" s="9" t="s">
        <v>121</v>
      </c>
      <c r="B20" s="14">
        <v>0</v>
      </c>
      <c r="C20" s="14">
        <v>0</v>
      </c>
      <c r="D20" s="16">
        <v>5095</v>
      </c>
      <c r="E20" s="16">
        <v>8252</v>
      </c>
      <c r="F20" s="10">
        <f t="shared" si="3"/>
        <v>0</v>
      </c>
      <c r="G20" s="14">
        <v>0</v>
      </c>
      <c r="H20" s="10">
        <v>15000</v>
      </c>
      <c r="I20" s="10">
        <f t="shared" si="2"/>
        <v>0</v>
      </c>
      <c r="J20" s="13"/>
    </row>
    <row r="21" spans="1:10" s="1" customFormat="1" ht="23.4">
      <c r="A21" s="9" t="s">
        <v>122</v>
      </c>
      <c r="B21" s="14">
        <v>0</v>
      </c>
      <c r="C21" s="14">
        <v>0</v>
      </c>
      <c r="D21" s="16">
        <v>5095</v>
      </c>
      <c r="E21" s="16">
        <v>8252</v>
      </c>
      <c r="F21" s="10">
        <f t="shared" si="3"/>
        <v>0</v>
      </c>
      <c r="G21" s="14">
        <v>0</v>
      </c>
      <c r="H21" s="10">
        <v>15000</v>
      </c>
      <c r="I21" s="10">
        <f t="shared" si="2"/>
        <v>0</v>
      </c>
      <c r="J21" s="13"/>
    </row>
    <row r="22" spans="1:10" ht="23.4">
      <c r="A22" s="2"/>
      <c r="B22" s="7">
        <f>SUM(B7:B18)</f>
        <v>9</v>
      </c>
      <c r="C22" s="7">
        <f>SUM(C7:C18)</f>
        <v>225</v>
      </c>
      <c r="D22" s="3"/>
      <c r="E22" s="2"/>
      <c r="F22" s="17">
        <f>SUM(F7:F18)</f>
        <v>2178550</v>
      </c>
      <c r="G22" s="7">
        <f>SUM(G7:G18)</f>
        <v>9</v>
      </c>
      <c r="H22" s="70"/>
      <c r="I22" s="17">
        <f>SUM(I7:I18)</f>
        <v>1620000</v>
      </c>
      <c r="J22" s="13"/>
    </row>
    <row r="23" spans="1:10" ht="23.4">
      <c r="A23" s="2"/>
      <c r="B23" s="12"/>
      <c r="D23" s="52"/>
      <c r="E23" s="52"/>
      <c r="F23" s="53"/>
      <c r="G23" s="54"/>
      <c r="H23" s="47"/>
      <c r="I23" s="13"/>
      <c r="J23" s="13"/>
    </row>
    <row r="24" spans="1:10" ht="23.4">
      <c r="A24" s="2"/>
      <c r="B24" s="12"/>
      <c r="C24" s="94" t="s">
        <v>23</v>
      </c>
      <c r="D24" s="94"/>
      <c r="E24" s="94"/>
      <c r="F24" s="94"/>
      <c r="G24" s="94"/>
      <c r="H24" s="94"/>
      <c r="I24" s="13"/>
      <c r="J24" s="13"/>
    </row>
    <row r="25" spans="1:10" ht="23.4">
      <c r="A25" s="2"/>
      <c r="B25" s="12"/>
      <c r="C25" s="90" t="s">
        <v>2</v>
      </c>
      <c r="D25" s="90" t="s">
        <v>7</v>
      </c>
      <c r="E25" s="22" t="s">
        <v>24</v>
      </c>
      <c r="F25" s="92" t="s">
        <v>25</v>
      </c>
      <c r="G25" s="93"/>
      <c r="H25" s="6" t="s">
        <v>0</v>
      </c>
      <c r="I25" s="13"/>
      <c r="J25" s="13"/>
    </row>
    <row r="26" spans="1:10" ht="23.4">
      <c r="A26" s="2"/>
      <c r="B26" s="12"/>
      <c r="C26" s="91"/>
      <c r="D26" s="91"/>
      <c r="E26" s="17" t="s">
        <v>26</v>
      </c>
      <c r="F26" s="42" t="s">
        <v>27</v>
      </c>
      <c r="G26" s="44" t="s">
        <v>10</v>
      </c>
      <c r="H26" s="7" t="s">
        <v>28</v>
      </c>
      <c r="I26" s="13"/>
      <c r="J26" s="13"/>
    </row>
    <row r="27" spans="1:10" ht="23.4">
      <c r="A27" s="2"/>
      <c r="B27" s="12"/>
      <c r="C27" s="44" t="s">
        <v>100</v>
      </c>
      <c r="D27" s="66">
        <f>C7+C8+C9</f>
        <v>75</v>
      </c>
      <c r="E27" s="10">
        <f>F7+F8+F9</f>
        <v>703912.5</v>
      </c>
      <c r="F27" s="64">
        <v>3874</v>
      </c>
      <c r="G27" s="20">
        <f>F27*D27</f>
        <v>290550</v>
      </c>
      <c r="H27" s="10">
        <f>E27+G27</f>
        <v>994462.5</v>
      </c>
      <c r="I27" s="13"/>
      <c r="J27" s="13"/>
    </row>
    <row r="28" spans="1:10" ht="23.4">
      <c r="A28" s="2"/>
      <c r="B28" s="12"/>
      <c r="C28" s="44" t="s">
        <v>101</v>
      </c>
      <c r="D28" s="67">
        <f>C10+C11+C12+C13+C14+C15</f>
        <v>150</v>
      </c>
      <c r="E28" s="10">
        <f>F10+F11+F12+F13+F14+F15</f>
        <v>1474637.5</v>
      </c>
      <c r="F28" s="64">
        <v>3404</v>
      </c>
      <c r="G28" s="20">
        <f>F28*D28</f>
        <v>510600</v>
      </c>
      <c r="H28" s="10">
        <f>E28+G28</f>
        <v>1985237.5</v>
      </c>
      <c r="I28" s="13"/>
      <c r="J28" s="13"/>
    </row>
    <row r="29" spans="1:10" ht="23.4">
      <c r="A29" s="2"/>
      <c r="B29" s="12"/>
      <c r="C29" s="44" t="s">
        <v>106</v>
      </c>
      <c r="D29" s="67">
        <f>C16+C17+C18</f>
        <v>0</v>
      </c>
      <c r="E29" s="10">
        <f>F16+F17+F18</f>
        <v>0</v>
      </c>
      <c r="F29" s="64">
        <v>2635</v>
      </c>
      <c r="G29" s="20">
        <f>F29*D29</f>
        <v>0</v>
      </c>
      <c r="H29" s="10">
        <f>E29+G29</f>
        <v>0</v>
      </c>
      <c r="I29" s="13"/>
      <c r="J29" s="13"/>
    </row>
    <row r="30" spans="1:10" ht="23.4">
      <c r="A30" s="2"/>
      <c r="B30" s="12"/>
      <c r="D30" s="46">
        <f>SUM(D27:D29)</f>
        <v>225</v>
      </c>
      <c r="E30" s="20">
        <f>SUM(E27:E29)</f>
        <v>2178550</v>
      </c>
      <c r="G30" s="45" t="s">
        <v>52</v>
      </c>
      <c r="H30" s="10">
        <f>SUM(H27:H29)</f>
        <v>2979700</v>
      </c>
      <c r="I30" s="13"/>
      <c r="J30" s="13"/>
    </row>
    <row r="31" spans="1:10" ht="23.4">
      <c r="A31" s="2"/>
      <c r="B31" s="12"/>
      <c r="D31" s="1" t="s">
        <v>115</v>
      </c>
      <c r="E31" s="68" t="s">
        <v>115</v>
      </c>
      <c r="F31" s="68" t="s">
        <v>116</v>
      </c>
      <c r="G31" s="68" t="s">
        <v>115</v>
      </c>
      <c r="H31" s="68" t="s">
        <v>115</v>
      </c>
      <c r="I31" s="13"/>
      <c r="J31" s="13"/>
    </row>
    <row r="32" spans="1:10" ht="23.4">
      <c r="A32" s="2"/>
      <c r="B32" s="12"/>
      <c r="C32" s="80" t="s">
        <v>114</v>
      </c>
      <c r="D32" s="80"/>
      <c r="E32" s="80"/>
      <c r="F32" s="80"/>
      <c r="G32" s="80"/>
      <c r="H32" s="80"/>
      <c r="I32" s="80"/>
      <c r="J32" s="13"/>
    </row>
    <row r="33" spans="1:10" ht="23.4">
      <c r="A33" s="2"/>
      <c r="B33" s="12"/>
      <c r="J33" s="13"/>
    </row>
    <row r="34" spans="1:10" ht="23.4">
      <c r="A34" s="2"/>
      <c r="B34" s="12"/>
      <c r="J34" s="13"/>
    </row>
    <row r="35" spans="1:10" ht="23.4">
      <c r="A35" s="2"/>
      <c r="B35" s="12"/>
      <c r="C35" s="12"/>
      <c r="D35" s="3"/>
      <c r="E35" s="2"/>
      <c r="F35" s="13"/>
      <c r="G35" s="12"/>
      <c r="H35" s="2"/>
      <c r="I35" s="13"/>
      <c r="J35" s="13"/>
    </row>
    <row r="36" spans="1:10" ht="27">
      <c r="A36" s="2">
        <v>2</v>
      </c>
      <c r="B36" s="11"/>
      <c r="C36" s="82" t="s">
        <v>118</v>
      </c>
      <c r="D36" s="83"/>
      <c r="E36" s="83"/>
      <c r="F36" s="83"/>
      <c r="G36" s="83"/>
      <c r="H36" s="83"/>
      <c r="I36" s="84"/>
      <c r="J36" s="13"/>
    </row>
    <row r="37" spans="1:10" ht="23.4">
      <c r="A37" s="2"/>
      <c r="B37" s="2"/>
      <c r="C37" s="12"/>
      <c r="D37" s="48"/>
      <c r="E37" s="48"/>
      <c r="F37" s="49"/>
      <c r="G37" s="49"/>
      <c r="H37" s="2"/>
      <c r="I37" s="13"/>
      <c r="J37" s="13"/>
    </row>
    <row r="38" spans="1:10" ht="23.4">
      <c r="A38" s="2"/>
      <c r="B38" s="2"/>
      <c r="C38" s="37"/>
      <c r="D38" s="95" t="s">
        <v>29</v>
      </c>
      <c r="E38" s="96"/>
      <c r="F38" s="96"/>
      <c r="G38" s="96"/>
      <c r="H38" s="97"/>
      <c r="I38" s="13"/>
      <c r="J38" s="13"/>
    </row>
    <row r="39" spans="1:10" ht="23.4">
      <c r="A39" s="2"/>
      <c r="B39" s="2"/>
      <c r="C39" s="1"/>
      <c r="D39" s="90" t="s">
        <v>30</v>
      </c>
      <c r="E39" s="100" t="s">
        <v>31</v>
      </c>
      <c r="F39" s="101"/>
      <c r="G39" s="24" t="s">
        <v>1</v>
      </c>
      <c r="H39" s="6" t="s">
        <v>0</v>
      </c>
      <c r="I39" s="13"/>
      <c r="J39" s="13"/>
    </row>
    <row r="40" spans="1:10" ht="23.4">
      <c r="A40" s="2"/>
      <c r="B40" s="2"/>
      <c r="C40" s="1"/>
      <c r="D40" s="91"/>
      <c r="E40" s="102"/>
      <c r="F40" s="103"/>
      <c r="G40" s="25" t="s">
        <v>32</v>
      </c>
      <c r="H40" s="26" t="s">
        <v>32</v>
      </c>
      <c r="I40" s="2"/>
      <c r="J40" s="2"/>
    </row>
    <row r="41" spans="1:10" ht="23.4">
      <c r="A41" s="2"/>
      <c r="B41" s="2"/>
      <c r="C41" s="1"/>
      <c r="D41" s="9">
        <v>1</v>
      </c>
      <c r="E41" s="78" t="s">
        <v>33</v>
      </c>
      <c r="F41" s="79"/>
      <c r="G41" s="10">
        <f>I22</f>
        <v>1620000</v>
      </c>
      <c r="H41" s="10">
        <f>H30</f>
        <v>2979700</v>
      </c>
      <c r="I41" s="2"/>
      <c r="J41" s="2"/>
    </row>
    <row r="42" spans="1:10" ht="23.4">
      <c r="A42" s="2"/>
      <c r="B42" s="2"/>
      <c r="C42" s="1"/>
      <c r="D42" s="9">
        <v>2</v>
      </c>
      <c r="E42" s="78" t="s">
        <v>34</v>
      </c>
      <c r="F42" s="79"/>
      <c r="G42" s="10">
        <f>I81</f>
        <v>1671000</v>
      </c>
      <c r="H42" s="9"/>
      <c r="I42" s="2"/>
      <c r="J42" s="2"/>
    </row>
    <row r="43" spans="1:10" ht="23.4">
      <c r="A43" s="2"/>
      <c r="B43" s="2"/>
      <c r="C43" s="1"/>
      <c r="D43" s="9">
        <v>3</v>
      </c>
      <c r="E43" s="78" t="s">
        <v>31</v>
      </c>
      <c r="F43" s="79"/>
      <c r="G43" s="10">
        <f>H114</f>
        <v>582000</v>
      </c>
      <c r="H43" s="9"/>
      <c r="I43" s="2"/>
      <c r="J43" s="2"/>
    </row>
    <row r="44" spans="1:10" ht="23.4">
      <c r="A44" s="88" t="s">
        <v>108</v>
      </c>
      <c r="B44" s="88"/>
      <c r="C44" s="88"/>
      <c r="D44" s="89"/>
      <c r="E44" s="122">
        <f>G44/C22</f>
        <v>17213.333333333332</v>
      </c>
      <c r="F44" s="123"/>
      <c r="G44" s="10">
        <f>SUM(G41:G43)</f>
        <v>3873000</v>
      </c>
      <c r="H44" s="10">
        <f>SUM(H41:H43)</f>
        <v>2979700</v>
      </c>
      <c r="I44" s="2"/>
      <c r="J44" s="2"/>
    </row>
    <row r="45" spans="1:10" ht="23.4">
      <c r="A45" s="2"/>
      <c r="B45" s="2"/>
      <c r="C45" s="1"/>
      <c r="D45" s="2"/>
      <c r="E45" s="23"/>
      <c r="F45" s="23"/>
      <c r="G45" s="113">
        <f>H44-G44</f>
        <v>-893300</v>
      </c>
      <c r="H45" s="114"/>
      <c r="I45" s="2"/>
      <c r="J45" s="2"/>
    </row>
    <row r="46" spans="1:10" ht="23.4">
      <c r="A46" s="2"/>
      <c r="B46" s="2"/>
      <c r="C46" s="2"/>
      <c r="D46" s="23"/>
      <c r="E46" s="23"/>
      <c r="F46" s="21"/>
      <c r="G46" s="21"/>
      <c r="H46" s="2"/>
      <c r="I46" s="2"/>
      <c r="J46" s="2"/>
    </row>
    <row r="47" spans="1:10" ht="23.4">
      <c r="A47" s="2"/>
      <c r="B47" s="2"/>
      <c r="C47" s="1"/>
      <c r="D47" s="95" t="s">
        <v>35</v>
      </c>
      <c r="E47" s="96"/>
      <c r="F47" s="96"/>
      <c r="G47" s="96"/>
      <c r="H47" s="97"/>
      <c r="I47" s="2"/>
      <c r="J47" s="2"/>
    </row>
    <row r="48" spans="1:10" ht="23.4">
      <c r="A48" s="2"/>
      <c r="B48" s="2"/>
      <c r="C48" s="1"/>
      <c r="D48" s="90" t="s">
        <v>30</v>
      </c>
      <c r="E48" s="100" t="s">
        <v>31</v>
      </c>
      <c r="F48" s="101"/>
      <c r="G48" s="24" t="s">
        <v>1</v>
      </c>
      <c r="H48" s="6" t="s">
        <v>0</v>
      </c>
      <c r="I48" s="2"/>
      <c r="J48" s="2"/>
    </row>
    <row r="49" spans="1:10" ht="23.4">
      <c r="A49" s="2"/>
      <c r="B49" s="2"/>
      <c r="C49" s="1"/>
      <c r="D49" s="91"/>
      <c r="E49" s="102"/>
      <c r="F49" s="103"/>
      <c r="G49" s="25" t="s">
        <v>32</v>
      </c>
      <c r="H49" s="7" t="s">
        <v>32</v>
      </c>
      <c r="I49" s="2"/>
      <c r="J49" s="2"/>
    </row>
    <row r="50" spans="1:10" ht="23.4">
      <c r="A50" s="2"/>
      <c r="B50" s="2"/>
      <c r="C50" s="1"/>
      <c r="D50" s="9">
        <v>1</v>
      </c>
      <c r="E50" s="31" t="s">
        <v>33</v>
      </c>
      <c r="F50" s="32"/>
      <c r="G50" s="10">
        <f>I22</f>
        <v>1620000</v>
      </c>
      <c r="H50" s="10">
        <f>H30</f>
        <v>2979700</v>
      </c>
      <c r="I50" s="2"/>
      <c r="J50" s="2"/>
    </row>
    <row r="51" spans="1:10" ht="23.4">
      <c r="A51" s="2"/>
      <c r="B51" s="2"/>
      <c r="C51" s="1"/>
      <c r="D51" s="9">
        <v>2</v>
      </c>
      <c r="E51" s="31" t="s">
        <v>34</v>
      </c>
      <c r="F51" s="32"/>
      <c r="G51" s="10">
        <f>I81</f>
        <v>1671000</v>
      </c>
      <c r="H51" s="9"/>
      <c r="I51" s="2"/>
      <c r="J51" s="2"/>
    </row>
    <row r="52" spans="1:10" ht="23.4">
      <c r="A52" s="2"/>
      <c r="B52" s="2"/>
      <c r="C52" s="1"/>
      <c r="D52" s="9">
        <v>3</v>
      </c>
      <c r="E52" s="31" t="s">
        <v>31</v>
      </c>
      <c r="F52" s="32"/>
      <c r="G52" s="10">
        <f>H114</f>
        <v>582000</v>
      </c>
      <c r="H52" s="9"/>
      <c r="I52" s="2"/>
      <c r="J52" s="2"/>
    </row>
    <row r="53" spans="1:10" ht="23.4">
      <c r="A53" s="2"/>
      <c r="B53" s="2"/>
      <c r="C53" s="1"/>
      <c r="D53" s="9">
        <v>4</v>
      </c>
      <c r="E53" s="33" t="s">
        <v>109</v>
      </c>
      <c r="F53" s="33"/>
      <c r="G53" s="10">
        <f>H159</f>
        <v>412100</v>
      </c>
      <c r="H53" s="51"/>
      <c r="J53" s="2"/>
    </row>
    <row r="54" spans="1:10" ht="23.4">
      <c r="A54" s="71" t="s">
        <v>107</v>
      </c>
      <c r="B54" s="71"/>
      <c r="C54" s="71"/>
      <c r="D54" s="71"/>
      <c r="E54" s="112">
        <f>G54/D30</f>
        <v>19044.888888888891</v>
      </c>
      <c r="F54" s="112"/>
      <c r="G54" s="15">
        <f>SUM(G50:G53)</f>
        <v>4285100</v>
      </c>
      <c r="H54" s="50">
        <f>SUM(H50:H53)</f>
        <v>2979700</v>
      </c>
      <c r="I54" s="2"/>
      <c r="J54" s="2"/>
    </row>
    <row r="55" spans="1:10" ht="23.4">
      <c r="A55" s="2"/>
      <c r="B55" s="2"/>
      <c r="C55" s="1"/>
      <c r="D55" s="2"/>
      <c r="E55" s="27"/>
      <c r="F55" s="2"/>
      <c r="G55" s="113">
        <f>H54-G54</f>
        <v>-1305400</v>
      </c>
      <c r="H55" s="114"/>
      <c r="I55" s="2"/>
      <c r="J55" s="2"/>
    </row>
    <row r="56" spans="1:10" ht="23.4">
      <c r="A56" s="11"/>
      <c r="B56" s="29"/>
      <c r="C56" s="29"/>
      <c r="D56" s="29"/>
      <c r="E56" s="11"/>
      <c r="F56" s="13"/>
      <c r="J56" s="11"/>
    </row>
    <row r="57" spans="1:10" s="1" customFormat="1" ht="23.4">
      <c r="A57" s="11"/>
      <c r="B57" s="39"/>
      <c r="C57" s="73" t="s">
        <v>119</v>
      </c>
      <c r="D57" s="74"/>
      <c r="E57" s="74"/>
      <c r="F57" s="74"/>
      <c r="G57" s="74"/>
      <c r="H57" s="75"/>
      <c r="I57" s="11"/>
      <c r="J57" s="11"/>
    </row>
    <row r="58" spans="1:10" s="1" customFormat="1" ht="23.4">
      <c r="A58" s="11"/>
      <c r="B58" s="39"/>
      <c r="C58" s="39"/>
      <c r="D58" s="39"/>
      <c r="E58" s="11"/>
      <c r="F58" s="13"/>
      <c r="G58" s="11"/>
      <c r="H58" s="11"/>
      <c r="I58" s="11"/>
      <c r="J58" s="11"/>
    </row>
    <row r="59" spans="1:10" s="1" customFormat="1" ht="23.4">
      <c r="A59" s="11"/>
      <c r="B59" s="39"/>
      <c r="C59" s="39"/>
      <c r="D59" s="39"/>
      <c r="E59" s="11"/>
      <c r="F59" s="13"/>
      <c r="G59" s="11"/>
      <c r="H59" s="11"/>
      <c r="I59" s="11"/>
      <c r="J59" s="11"/>
    </row>
    <row r="60" spans="1:10" s="1" customFormat="1" ht="23.4">
      <c r="A60" s="11"/>
      <c r="B60" s="39"/>
      <c r="C60" s="39"/>
      <c r="D60" s="39"/>
      <c r="E60" s="11"/>
      <c r="F60" s="13"/>
      <c r="G60" s="11"/>
      <c r="H60" s="11"/>
      <c r="I60" s="11"/>
      <c r="J60" s="11"/>
    </row>
    <row r="61" spans="1:10" s="1" customFormat="1" ht="23.4">
      <c r="A61" s="11"/>
      <c r="B61" s="39"/>
      <c r="C61" s="39"/>
      <c r="D61" s="39"/>
      <c r="E61" s="11"/>
      <c r="F61" s="13"/>
      <c r="G61" s="11"/>
      <c r="H61" s="11"/>
      <c r="I61" s="11"/>
      <c r="J61" s="11"/>
    </row>
    <row r="62" spans="1:10" s="1" customFormat="1" ht="23.4">
      <c r="A62" s="11"/>
      <c r="B62" s="39"/>
      <c r="C62" s="39"/>
      <c r="D62" s="39"/>
      <c r="E62" s="11"/>
      <c r="F62" s="13"/>
      <c r="G62" s="11"/>
      <c r="H62" s="11"/>
      <c r="I62" s="11"/>
      <c r="J62" s="11"/>
    </row>
    <row r="63" spans="1:10" ht="23.4">
      <c r="A63" s="11"/>
      <c r="B63" s="115"/>
      <c r="C63" s="115"/>
      <c r="D63" s="115"/>
      <c r="E63" s="11"/>
      <c r="F63" s="13"/>
      <c r="G63" s="11"/>
      <c r="H63" s="11"/>
      <c r="I63" s="11"/>
      <c r="J63" s="11"/>
    </row>
    <row r="64" spans="1:10" ht="23.4">
      <c r="A64" s="11"/>
      <c r="B64" s="115"/>
      <c r="C64" s="115"/>
      <c r="D64" s="115"/>
      <c r="E64" s="11"/>
      <c r="F64" s="13"/>
      <c r="G64" s="11"/>
      <c r="H64" s="11"/>
      <c r="I64" s="11"/>
      <c r="J64" s="11"/>
    </row>
    <row r="65" spans="1:10" ht="23.4">
      <c r="A65" s="11"/>
      <c r="B65" s="115"/>
      <c r="C65" s="115"/>
      <c r="D65" s="115"/>
      <c r="E65" s="115"/>
      <c r="F65" s="13"/>
      <c r="G65" s="11"/>
      <c r="H65" s="11"/>
      <c r="I65" s="11"/>
      <c r="J65" s="11"/>
    </row>
    <row r="66" spans="1:10" ht="23.4">
      <c r="A66" s="29">
        <v>3</v>
      </c>
      <c r="B66" s="29"/>
      <c r="C66" s="76" t="s">
        <v>123</v>
      </c>
      <c r="D66" s="76"/>
      <c r="E66" s="76"/>
      <c r="F66" s="76"/>
      <c r="G66" s="76"/>
      <c r="H66" s="77"/>
      <c r="I66" s="77"/>
      <c r="J66" s="11"/>
    </row>
    <row r="67" spans="1:10" ht="23.4">
      <c r="A67" s="1"/>
      <c r="B67" s="1"/>
      <c r="C67" s="90" t="s">
        <v>37</v>
      </c>
      <c r="D67" s="106" t="s">
        <v>38</v>
      </c>
      <c r="E67" s="107"/>
      <c r="F67" s="108"/>
      <c r="G67" s="90" t="s">
        <v>3</v>
      </c>
      <c r="H67" s="92" t="s">
        <v>39</v>
      </c>
      <c r="I67" s="93"/>
      <c r="J67" s="11"/>
    </row>
    <row r="68" spans="1:10" ht="23.4">
      <c r="C68" s="91"/>
      <c r="D68" s="109"/>
      <c r="E68" s="110"/>
      <c r="F68" s="111"/>
      <c r="G68" s="91"/>
      <c r="H68" s="8" t="s">
        <v>12</v>
      </c>
      <c r="I68" s="8" t="s">
        <v>13</v>
      </c>
      <c r="J68" s="11"/>
    </row>
    <row r="69" spans="1:10" ht="23.4">
      <c r="C69" s="9">
        <v>1</v>
      </c>
      <c r="D69" s="85" t="s">
        <v>40</v>
      </c>
      <c r="E69" s="86"/>
      <c r="F69" s="87"/>
      <c r="G69" s="14">
        <v>1</v>
      </c>
      <c r="H69" s="56">
        <v>20000</v>
      </c>
      <c r="I69" s="10">
        <f>G69*H69*12</f>
        <v>240000</v>
      </c>
      <c r="J69" s="11"/>
    </row>
    <row r="70" spans="1:10" ht="23.4">
      <c r="C70" s="9">
        <v>2</v>
      </c>
      <c r="D70" s="85" t="s">
        <v>41</v>
      </c>
      <c r="E70" s="86"/>
      <c r="F70" s="87"/>
      <c r="G70" s="14">
        <v>0</v>
      </c>
      <c r="H70" s="56">
        <v>15000</v>
      </c>
      <c r="I70" s="10">
        <f t="shared" ref="I70:I78" si="4">G70*H70*12</f>
        <v>0</v>
      </c>
      <c r="J70" s="11"/>
    </row>
    <row r="71" spans="1:10" ht="23.4">
      <c r="C71" s="9">
        <v>3</v>
      </c>
      <c r="D71" s="85" t="s">
        <v>42</v>
      </c>
      <c r="E71" s="86"/>
      <c r="F71" s="87"/>
      <c r="G71" s="14">
        <v>1</v>
      </c>
      <c r="H71" s="56">
        <v>15000</v>
      </c>
      <c r="I71" s="10">
        <f t="shared" si="4"/>
        <v>180000</v>
      </c>
      <c r="J71" s="11"/>
    </row>
    <row r="72" spans="1:10" ht="23.4">
      <c r="C72" s="9">
        <v>4</v>
      </c>
      <c r="D72" s="85" t="s">
        <v>43</v>
      </c>
      <c r="E72" s="86"/>
      <c r="F72" s="87"/>
      <c r="G72" s="14">
        <v>1</v>
      </c>
      <c r="H72" s="56">
        <v>15000</v>
      </c>
      <c r="I72" s="10">
        <f t="shared" si="4"/>
        <v>180000</v>
      </c>
      <c r="J72" s="11"/>
    </row>
    <row r="73" spans="1:10" ht="23.4">
      <c r="C73" s="9">
        <v>5</v>
      </c>
      <c r="D73" s="85" t="s">
        <v>44</v>
      </c>
      <c r="E73" s="86"/>
      <c r="F73" s="87"/>
      <c r="G73" s="14">
        <v>1</v>
      </c>
      <c r="H73" s="56">
        <v>15000</v>
      </c>
      <c r="I73" s="10">
        <f t="shared" si="4"/>
        <v>180000</v>
      </c>
      <c r="J73" s="11"/>
    </row>
    <row r="74" spans="1:10" ht="23.4">
      <c r="C74" s="9">
        <v>6</v>
      </c>
      <c r="D74" s="85" t="s">
        <v>45</v>
      </c>
      <c r="E74" s="86"/>
      <c r="F74" s="87"/>
      <c r="G74" s="14">
        <v>1</v>
      </c>
      <c r="H74" s="56">
        <v>15000</v>
      </c>
      <c r="I74" s="10">
        <f t="shared" si="4"/>
        <v>180000</v>
      </c>
      <c r="J74" s="11"/>
    </row>
    <row r="75" spans="1:10" ht="23.4">
      <c r="C75" s="9">
        <v>7</v>
      </c>
      <c r="D75" s="85" t="s">
        <v>46</v>
      </c>
      <c r="E75" s="86"/>
      <c r="F75" s="87"/>
      <c r="G75" s="14">
        <v>1</v>
      </c>
      <c r="H75" s="56">
        <v>9000</v>
      </c>
      <c r="I75" s="10">
        <f t="shared" si="4"/>
        <v>108000</v>
      </c>
      <c r="J75" s="11"/>
    </row>
    <row r="76" spans="1:10" ht="23.4">
      <c r="C76" s="9">
        <v>8</v>
      </c>
      <c r="D76" s="85" t="s">
        <v>47</v>
      </c>
      <c r="E76" s="86"/>
      <c r="F76" s="87"/>
      <c r="G76" s="14">
        <v>1</v>
      </c>
      <c r="H76" s="56">
        <v>9000</v>
      </c>
      <c r="I76" s="10">
        <f t="shared" si="4"/>
        <v>108000</v>
      </c>
      <c r="J76" s="11"/>
    </row>
    <row r="77" spans="1:10" ht="23.4">
      <c r="C77" s="9">
        <v>9</v>
      </c>
      <c r="D77" s="105" t="s">
        <v>48</v>
      </c>
      <c r="E77" s="105"/>
      <c r="F77" s="105"/>
      <c r="G77" s="14">
        <v>3</v>
      </c>
      <c r="H77" s="56">
        <v>9000</v>
      </c>
      <c r="I77" s="10">
        <f t="shared" si="4"/>
        <v>324000</v>
      </c>
      <c r="J77" s="11"/>
    </row>
    <row r="78" spans="1:10" ht="23.4">
      <c r="C78" s="9">
        <v>10</v>
      </c>
      <c r="D78" s="105" t="s">
        <v>49</v>
      </c>
      <c r="E78" s="105"/>
      <c r="F78" s="105"/>
      <c r="G78" s="14">
        <v>1</v>
      </c>
      <c r="H78" s="56">
        <v>9000</v>
      </c>
      <c r="I78" s="10">
        <f t="shared" si="4"/>
        <v>108000</v>
      </c>
      <c r="J78" s="11"/>
    </row>
    <row r="79" spans="1:10" ht="23.4">
      <c r="C79" s="9">
        <v>11</v>
      </c>
      <c r="D79" s="85" t="s">
        <v>50</v>
      </c>
      <c r="E79" s="86"/>
      <c r="F79" s="87"/>
      <c r="G79" s="59">
        <f>G22+G69+G70+G71+G72+G74+G73</f>
        <v>14</v>
      </c>
      <c r="H79" s="10">
        <f>I79/12</f>
        <v>2550</v>
      </c>
      <c r="I79" s="10">
        <f>(I69+I69+I70+I71+I72+I74)*3/100</f>
        <v>30600</v>
      </c>
      <c r="J79" s="11"/>
    </row>
    <row r="80" spans="1:10" ht="25.8">
      <c r="C80" s="9">
        <v>12</v>
      </c>
      <c r="D80" s="105" t="s">
        <v>51</v>
      </c>
      <c r="E80" s="105"/>
      <c r="F80" s="105"/>
      <c r="G80" s="55">
        <f>G75+G76+G77+G78</f>
        <v>6</v>
      </c>
      <c r="H80" s="40">
        <f>I80/12</f>
        <v>2700</v>
      </c>
      <c r="I80" s="10">
        <f>(I75+I76+I77+I78)*5/100</f>
        <v>32400</v>
      </c>
      <c r="J80" s="11"/>
    </row>
    <row r="81" spans="3:10" ht="23.4">
      <c r="C81" s="2"/>
      <c r="D81" s="2"/>
      <c r="E81" s="2"/>
      <c r="F81" s="2"/>
      <c r="G81" s="8">
        <v>16</v>
      </c>
      <c r="H81" s="8" t="s">
        <v>52</v>
      </c>
      <c r="I81" s="17">
        <f>SUM(I69:I80)</f>
        <v>1671000</v>
      </c>
      <c r="J81" s="11"/>
    </row>
    <row r="82" spans="3:10" s="1" customFormat="1" ht="23.4">
      <c r="C82" s="2"/>
      <c r="D82" s="2"/>
      <c r="E82" s="2"/>
      <c r="F82" s="2"/>
      <c r="G82" s="12"/>
      <c r="H82" s="12"/>
      <c r="I82" s="13"/>
      <c r="J82" s="11"/>
    </row>
    <row r="83" spans="3:10" s="1" customFormat="1" ht="23.4">
      <c r="C83" s="2"/>
      <c r="D83" s="2"/>
      <c r="E83" s="2"/>
      <c r="F83" s="2"/>
      <c r="G83" s="12"/>
      <c r="H83" s="12"/>
      <c r="I83" s="13"/>
      <c r="J83" s="11"/>
    </row>
    <row r="84" spans="3:10" s="1" customFormat="1" ht="23.4">
      <c r="C84" s="2"/>
      <c r="D84" s="2"/>
      <c r="E84" s="2"/>
      <c r="F84" s="2"/>
      <c r="G84" s="12"/>
      <c r="H84" s="12"/>
      <c r="I84" s="13"/>
      <c r="J84" s="11"/>
    </row>
    <row r="85" spans="3:10" s="1" customFormat="1" ht="23.4">
      <c r="C85" s="2"/>
      <c r="D85" s="2"/>
      <c r="E85" s="2"/>
      <c r="F85" s="2"/>
      <c r="G85" s="12"/>
      <c r="H85" s="12"/>
      <c r="I85" s="13"/>
      <c r="J85" s="11"/>
    </row>
    <row r="86" spans="3:10" s="1" customFormat="1" ht="23.4">
      <c r="C86" s="2"/>
      <c r="D86" s="2"/>
      <c r="E86" s="2"/>
      <c r="F86" s="2"/>
      <c r="G86" s="12"/>
      <c r="H86" s="12"/>
      <c r="I86" s="13"/>
      <c r="J86" s="11"/>
    </row>
    <row r="87" spans="3:10" s="1" customFormat="1" ht="23.4">
      <c r="C87" s="2"/>
      <c r="D87" s="2"/>
      <c r="E87" s="2"/>
      <c r="F87" s="2"/>
      <c r="G87" s="12"/>
      <c r="H87" s="12"/>
      <c r="I87" s="13"/>
      <c r="J87" s="11"/>
    </row>
    <row r="88" spans="3:10" s="1" customFormat="1" ht="23.4">
      <c r="C88" s="2"/>
      <c r="D88" s="2"/>
      <c r="E88" s="2"/>
      <c r="F88" s="2"/>
      <c r="G88" s="12"/>
      <c r="H88" s="12"/>
      <c r="I88" s="13"/>
      <c r="J88" s="11"/>
    </row>
    <row r="89" spans="3:10" s="1" customFormat="1" ht="23.4">
      <c r="C89" s="2"/>
      <c r="D89" s="2"/>
      <c r="E89" s="2"/>
      <c r="F89" s="2"/>
      <c r="G89" s="12"/>
      <c r="H89" s="12"/>
      <c r="I89" s="13"/>
      <c r="J89" s="11"/>
    </row>
    <row r="90" spans="3:10" s="1" customFormat="1" ht="23.4">
      <c r="C90" s="2"/>
      <c r="D90" s="2"/>
      <c r="E90" s="2"/>
      <c r="F90" s="2"/>
      <c r="G90" s="12"/>
      <c r="H90" s="12"/>
      <c r="I90" s="13"/>
      <c r="J90" s="11"/>
    </row>
    <row r="91" spans="3:10" s="1" customFormat="1" ht="23.4">
      <c r="C91" s="2"/>
      <c r="D91" s="2"/>
      <c r="E91" s="2"/>
      <c r="F91" s="2"/>
      <c r="G91" s="12"/>
      <c r="H91" s="12"/>
      <c r="I91" s="13"/>
      <c r="J91" s="11"/>
    </row>
    <row r="92" spans="3:10" s="1" customFormat="1" ht="23.4">
      <c r="C92" s="2"/>
      <c r="D92" s="2"/>
      <c r="E92" s="2"/>
      <c r="F92" s="2"/>
      <c r="G92" s="12"/>
      <c r="H92" s="12"/>
      <c r="I92" s="13"/>
      <c r="J92" s="11"/>
    </row>
    <row r="93" spans="3:10" s="1" customFormat="1" ht="23.4">
      <c r="C93" s="2"/>
      <c r="D93" s="2"/>
      <c r="E93" s="2"/>
      <c r="F93" s="2"/>
      <c r="G93" s="12"/>
      <c r="H93" s="12"/>
      <c r="I93" s="13"/>
      <c r="J93" s="11"/>
    </row>
    <row r="94" spans="3:10" s="1" customFormat="1" ht="23.4">
      <c r="C94" s="2"/>
      <c r="D94" s="2"/>
      <c r="E94" s="2"/>
      <c r="F94" s="2"/>
      <c r="G94" s="12"/>
      <c r="H94" s="12"/>
      <c r="I94" s="13"/>
      <c r="J94" s="11"/>
    </row>
    <row r="95" spans="3:10" s="1" customFormat="1" ht="23.4">
      <c r="C95" s="2"/>
      <c r="D95" s="2"/>
      <c r="E95" s="2"/>
      <c r="F95" s="2"/>
      <c r="G95" s="12"/>
      <c r="H95" s="12"/>
      <c r="I95" s="13"/>
      <c r="J95" s="11"/>
    </row>
    <row r="96" spans="3:10" s="1" customFormat="1" ht="23.4">
      <c r="C96" s="2"/>
      <c r="D96" s="2"/>
      <c r="E96" s="2"/>
      <c r="F96" s="2"/>
      <c r="G96" s="12"/>
      <c r="H96" s="12"/>
      <c r="I96" s="13"/>
      <c r="J96" s="11"/>
    </row>
    <row r="97" spans="1:10" s="1" customFormat="1" ht="23.4">
      <c r="C97" s="71" t="s">
        <v>124</v>
      </c>
      <c r="D97" s="71"/>
      <c r="E97" s="71"/>
      <c r="F97" s="71"/>
      <c r="G97" s="71"/>
      <c r="H97" s="71"/>
      <c r="I97" s="13"/>
      <c r="J97" s="11"/>
    </row>
    <row r="98" spans="1:10" ht="23.4">
      <c r="A98">
        <v>4</v>
      </c>
      <c r="C98" s="117" t="s">
        <v>105</v>
      </c>
      <c r="D98" s="117"/>
      <c r="E98" s="117"/>
      <c r="F98" s="117"/>
      <c r="G98" s="117"/>
      <c r="H98" s="117"/>
      <c r="I98" s="13"/>
      <c r="J98" s="11"/>
    </row>
    <row r="99" spans="1:10" ht="23.4">
      <c r="C99" s="8" t="s">
        <v>37</v>
      </c>
      <c r="D99" s="92" t="s">
        <v>38</v>
      </c>
      <c r="E99" s="116"/>
      <c r="F99" s="116"/>
      <c r="G99" s="93"/>
      <c r="H99" s="8" t="s">
        <v>13</v>
      </c>
      <c r="I99" s="13"/>
      <c r="J99" s="11"/>
    </row>
    <row r="100" spans="1:10" ht="23.4">
      <c r="A100" s="1"/>
      <c r="B100" s="1"/>
      <c r="C100" s="9">
        <v>1</v>
      </c>
      <c r="D100" s="85" t="s">
        <v>53</v>
      </c>
      <c r="E100" s="86"/>
      <c r="F100" s="86"/>
      <c r="G100" s="87"/>
      <c r="H100" s="56">
        <v>90000</v>
      </c>
      <c r="I100" s="13"/>
      <c r="J100" s="11"/>
    </row>
    <row r="101" spans="1:10" ht="23.4">
      <c r="A101" s="1"/>
      <c r="B101" s="1"/>
      <c r="C101" s="9">
        <v>2</v>
      </c>
      <c r="D101" s="85" t="s">
        <v>54</v>
      </c>
      <c r="E101" s="86"/>
      <c r="F101" s="86"/>
      <c r="G101" s="87"/>
      <c r="H101" s="56">
        <v>12000</v>
      </c>
      <c r="I101" s="13"/>
      <c r="J101" s="11"/>
    </row>
    <row r="102" spans="1:10" ht="23.4">
      <c r="A102" s="1"/>
      <c r="B102" s="1"/>
      <c r="C102" s="9">
        <v>3</v>
      </c>
      <c r="D102" s="85" t="s">
        <v>55</v>
      </c>
      <c r="E102" s="86"/>
      <c r="F102" s="86"/>
      <c r="G102" s="87"/>
      <c r="H102" s="56">
        <v>12000</v>
      </c>
      <c r="I102" s="13"/>
      <c r="J102" s="11"/>
    </row>
    <row r="103" spans="1:10" ht="23.4">
      <c r="A103" s="1"/>
      <c r="B103" s="1"/>
      <c r="C103" s="9">
        <v>4</v>
      </c>
      <c r="D103" s="85" t="s">
        <v>56</v>
      </c>
      <c r="E103" s="86"/>
      <c r="F103" s="86"/>
      <c r="G103" s="87"/>
      <c r="H103" s="56">
        <v>7200</v>
      </c>
      <c r="I103" s="13"/>
      <c r="J103" s="11"/>
    </row>
    <row r="104" spans="1:10" ht="23.4">
      <c r="A104" s="1"/>
      <c r="B104" s="1"/>
      <c r="C104" s="9">
        <v>5</v>
      </c>
      <c r="D104" s="85" t="s">
        <v>57</v>
      </c>
      <c r="E104" s="86"/>
      <c r="F104" s="86"/>
      <c r="G104" s="87"/>
      <c r="H104" s="56">
        <v>60000</v>
      </c>
      <c r="I104" s="13"/>
      <c r="J104" s="11"/>
    </row>
    <row r="105" spans="1:10" ht="23.4">
      <c r="A105" s="1"/>
      <c r="B105" s="1"/>
      <c r="C105" s="9">
        <v>6</v>
      </c>
      <c r="D105" s="85" t="s">
        <v>58</v>
      </c>
      <c r="E105" s="86"/>
      <c r="F105" s="86"/>
      <c r="G105" s="87"/>
      <c r="H105" s="57">
        <v>40000</v>
      </c>
      <c r="I105" s="13"/>
      <c r="J105" s="11"/>
    </row>
    <row r="106" spans="1:10" ht="23.4">
      <c r="A106" s="1"/>
      <c r="B106" s="1"/>
      <c r="C106" s="9">
        <v>7</v>
      </c>
      <c r="D106" s="85" t="s">
        <v>59</v>
      </c>
      <c r="E106" s="86"/>
      <c r="F106" s="86"/>
      <c r="G106" s="87"/>
      <c r="H106" s="56">
        <v>800</v>
      </c>
      <c r="I106" s="13"/>
      <c r="J106" s="11"/>
    </row>
    <row r="107" spans="1:10" ht="23.4">
      <c r="A107" s="1"/>
      <c r="B107" s="1"/>
      <c r="C107" s="9">
        <v>8</v>
      </c>
      <c r="D107" s="85" t="s">
        <v>60</v>
      </c>
      <c r="E107" s="86"/>
      <c r="F107" s="86"/>
      <c r="G107" s="87"/>
      <c r="H107" s="56">
        <v>40000</v>
      </c>
      <c r="I107" s="13"/>
      <c r="J107" s="11"/>
    </row>
    <row r="108" spans="1:10" ht="23.4">
      <c r="A108" s="1"/>
      <c r="B108" s="1"/>
      <c r="C108" s="9">
        <v>9</v>
      </c>
      <c r="D108" s="85" t="s">
        <v>61</v>
      </c>
      <c r="E108" s="86"/>
      <c r="F108" s="86"/>
      <c r="G108" s="87"/>
      <c r="H108" s="56">
        <v>30000</v>
      </c>
      <c r="I108" s="13"/>
      <c r="J108" s="11"/>
    </row>
    <row r="109" spans="1:10" ht="23.4">
      <c r="A109" s="1"/>
      <c r="B109" s="1"/>
      <c r="C109" s="9">
        <v>10</v>
      </c>
      <c r="D109" s="85" t="s">
        <v>62</v>
      </c>
      <c r="E109" s="86"/>
      <c r="F109" s="86"/>
      <c r="G109" s="87"/>
      <c r="H109" s="56">
        <v>10000</v>
      </c>
      <c r="I109" s="13"/>
      <c r="J109" s="11"/>
    </row>
    <row r="110" spans="1:10" ht="23.4">
      <c r="A110" s="1"/>
      <c r="B110" s="1"/>
      <c r="C110" s="9">
        <v>11</v>
      </c>
      <c r="D110" s="85" t="s">
        <v>63</v>
      </c>
      <c r="E110" s="86"/>
      <c r="F110" s="86"/>
      <c r="G110" s="87"/>
      <c r="H110" s="56">
        <v>80000</v>
      </c>
      <c r="I110" s="13"/>
      <c r="J110" s="11"/>
    </row>
    <row r="111" spans="1:10" ht="23.4">
      <c r="A111" s="1"/>
      <c r="B111" s="1"/>
      <c r="C111" s="9">
        <v>12</v>
      </c>
      <c r="D111" s="85" t="s">
        <v>64</v>
      </c>
      <c r="E111" s="86"/>
      <c r="F111" s="86"/>
      <c r="G111" s="87"/>
      <c r="H111" s="56">
        <v>20000</v>
      </c>
      <c r="I111" s="13"/>
      <c r="J111" s="11"/>
    </row>
    <row r="112" spans="1:10" ht="23.4">
      <c r="A112" s="1"/>
      <c r="B112" s="1"/>
      <c r="C112" s="9">
        <v>13</v>
      </c>
      <c r="D112" s="85" t="s">
        <v>65</v>
      </c>
      <c r="E112" s="86"/>
      <c r="F112" s="86"/>
      <c r="G112" s="87"/>
      <c r="H112" s="56">
        <v>120000</v>
      </c>
      <c r="I112" s="13"/>
      <c r="J112" s="11"/>
    </row>
    <row r="113" spans="1:10" ht="23.4">
      <c r="A113" s="2"/>
      <c r="B113" s="2"/>
      <c r="C113" s="9">
        <v>14</v>
      </c>
      <c r="D113" s="85" t="s">
        <v>66</v>
      </c>
      <c r="E113" s="86"/>
      <c r="F113" s="86"/>
      <c r="G113" s="87"/>
      <c r="H113" s="56">
        <v>60000</v>
      </c>
      <c r="I113" s="2"/>
      <c r="J113" s="13"/>
    </row>
    <row r="114" spans="1:10" ht="23.4">
      <c r="A114" s="1"/>
      <c r="B114" s="1"/>
      <c r="C114" s="11"/>
      <c r="D114" s="98" t="s">
        <v>52</v>
      </c>
      <c r="E114" s="98"/>
      <c r="F114" s="98"/>
      <c r="G114" s="99"/>
      <c r="H114" s="10">
        <f>SUM(H100:H113)</f>
        <v>582000</v>
      </c>
      <c r="I114" s="2"/>
      <c r="J114" s="13"/>
    </row>
    <row r="115" spans="1:10" s="1" customFormat="1" ht="23.4">
      <c r="C115" s="11"/>
      <c r="D115" s="61"/>
      <c r="E115" s="61"/>
      <c r="F115" s="61"/>
      <c r="G115" s="61"/>
      <c r="H115" s="13"/>
      <c r="I115" s="2"/>
      <c r="J115" s="13"/>
    </row>
    <row r="116" spans="1:10" s="1" customFormat="1" ht="23.4">
      <c r="C116" s="72" t="s">
        <v>125</v>
      </c>
      <c r="D116" s="72"/>
      <c r="E116" s="72"/>
      <c r="F116" s="72"/>
      <c r="G116" s="72"/>
      <c r="H116" s="72"/>
      <c r="I116" s="72"/>
      <c r="J116" s="13"/>
    </row>
    <row r="117" spans="1:10" s="1" customFormat="1" ht="23.4">
      <c r="C117" s="72" t="s">
        <v>126</v>
      </c>
      <c r="D117" s="72"/>
      <c r="E117" s="72"/>
      <c r="F117" s="72"/>
      <c r="G117" s="72"/>
      <c r="H117" s="72"/>
      <c r="I117" s="72"/>
      <c r="J117" s="13"/>
    </row>
    <row r="118" spans="1:10" s="1" customFormat="1" ht="23.4">
      <c r="C118" s="11"/>
      <c r="D118" s="61"/>
      <c r="E118" s="61"/>
      <c r="F118" s="61"/>
      <c r="G118" s="61"/>
      <c r="H118" s="13"/>
      <c r="I118" s="2"/>
      <c r="J118" s="13"/>
    </row>
    <row r="119" spans="1:10" s="1" customFormat="1" ht="23.4">
      <c r="C119" s="11"/>
      <c r="D119" s="61"/>
      <c r="E119" s="61"/>
      <c r="F119" s="61"/>
      <c r="G119" s="61"/>
      <c r="H119" s="13"/>
      <c r="I119" s="2"/>
      <c r="J119" s="13"/>
    </row>
    <row r="120" spans="1:10" s="1" customFormat="1" ht="23.4">
      <c r="C120" s="11"/>
      <c r="D120" s="61"/>
      <c r="E120" s="61"/>
      <c r="F120" s="61"/>
      <c r="G120" s="61"/>
      <c r="H120" s="13"/>
      <c r="I120" s="2"/>
      <c r="J120" s="13"/>
    </row>
    <row r="121" spans="1:10" s="1" customFormat="1" ht="23.4">
      <c r="C121" s="11"/>
      <c r="D121" s="61"/>
      <c r="E121" s="61"/>
      <c r="F121" s="61"/>
      <c r="G121" s="61"/>
      <c r="H121" s="13"/>
      <c r="I121" s="2"/>
      <c r="J121" s="13"/>
    </row>
    <row r="122" spans="1:10" s="1" customFormat="1" ht="23.4">
      <c r="C122" s="11"/>
      <c r="D122" s="61"/>
      <c r="E122" s="61"/>
      <c r="F122" s="61"/>
      <c r="G122" s="61"/>
      <c r="H122" s="13"/>
      <c r="I122" s="2"/>
      <c r="J122" s="13"/>
    </row>
    <row r="123" spans="1:10" s="1" customFormat="1" ht="23.4">
      <c r="C123" s="11"/>
      <c r="D123" s="61"/>
      <c r="E123" s="61"/>
      <c r="F123" s="61"/>
      <c r="G123" s="61"/>
      <c r="H123" s="13"/>
      <c r="I123" s="2"/>
      <c r="J123" s="13"/>
    </row>
    <row r="124" spans="1:10" s="1" customFormat="1" ht="23.4">
      <c r="C124" s="11"/>
      <c r="D124" s="61"/>
      <c r="E124" s="61"/>
      <c r="F124" s="61"/>
      <c r="G124" s="61"/>
      <c r="H124" s="13"/>
      <c r="I124" s="2"/>
      <c r="J124" s="13"/>
    </row>
    <row r="125" spans="1:10" s="1" customFormat="1" ht="23.4">
      <c r="C125" s="11"/>
      <c r="D125" s="61"/>
      <c r="E125" s="61"/>
      <c r="F125" s="61"/>
      <c r="G125" s="61"/>
      <c r="H125" s="13"/>
      <c r="I125" s="2"/>
      <c r="J125" s="13"/>
    </row>
    <row r="126" spans="1:10" s="1" customFormat="1" ht="23.4">
      <c r="C126" s="11"/>
      <c r="D126" s="61"/>
      <c r="E126" s="61"/>
      <c r="F126" s="61"/>
      <c r="G126" s="61"/>
      <c r="H126" s="13"/>
      <c r="I126" s="2"/>
      <c r="J126" s="13"/>
    </row>
    <row r="127" spans="1:10" s="1" customFormat="1" ht="23.4">
      <c r="C127" s="11"/>
      <c r="D127" s="12"/>
      <c r="E127" s="12"/>
      <c r="F127" s="12"/>
      <c r="G127" s="12"/>
      <c r="H127" s="13"/>
      <c r="I127" s="2"/>
      <c r="J127" s="13"/>
    </row>
    <row r="128" spans="1:10" s="1" customFormat="1" ht="23.4">
      <c r="C128" s="11"/>
      <c r="D128" s="43"/>
      <c r="E128" s="43"/>
      <c r="F128" s="43"/>
      <c r="G128" s="43"/>
      <c r="H128" s="13"/>
      <c r="I128" s="2"/>
      <c r="J128" s="13"/>
    </row>
    <row r="129" spans="1:10" ht="23.4">
      <c r="A129" s="1"/>
      <c r="B129" s="1"/>
      <c r="I129" s="2"/>
      <c r="J129" s="13"/>
    </row>
    <row r="130" spans="1:10" ht="23.4">
      <c r="A130" s="11"/>
      <c r="B130" s="1"/>
      <c r="C130" s="94" t="s">
        <v>67</v>
      </c>
      <c r="D130" s="94"/>
      <c r="E130" s="94"/>
      <c r="F130" s="94"/>
      <c r="G130" s="94"/>
      <c r="H130" s="94"/>
      <c r="I130" s="36"/>
      <c r="J130" s="13"/>
    </row>
    <row r="131" spans="1:10" ht="23.4">
      <c r="A131" s="11"/>
      <c r="B131" s="1"/>
      <c r="C131" s="90" t="s">
        <v>37</v>
      </c>
      <c r="D131" s="106" t="s">
        <v>38</v>
      </c>
      <c r="E131" s="108"/>
      <c r="F131" s="118" t="s">
        <v>32</v>
      </c>
      <c r="G131" s="92" t="s">
        <v>68</v>
      </c>
      <c r="H131" s="93"/>
      <c r="I131" s="12"/>
      <c r="J131" s="13"/>
    </row>
    <row r="132" spans="1:10" ht="23.4">
      <c r="A132" s="11"/>
      <c r="B132" s="1"/>
      <c r="C132" s="91"/>
      <c r="D132" s="109"/>
      <c r="E132" s="111"/>
      <c r="F132" s="119"/>
      <c r="G132" s="18" t="s">
        <v>69</v>
      </c>
      <c r="H132" s="8" t="s">
        <v>32</v>
      </c>
      <c r="I132" s="12"/>
      <c r="J132" s="13"/>
    </row>
    <row r="133" spans="1:10" ht="23.4">
      <c r="A133" s="11"/>
      <c r="B133" s="1"/>
      <c r="C133" s="9">
        <v>1</v>
      </c>
      <c r="D133" s="85" t="s">
        <v>70</v>
      </c>
      <c r="E133" s="87"/>
      <c r="F133" s="58">
        <v>5000000</v>
      </c>
      <c r="G133" s="9">
        <v>5</v>
      </c>
      <c r="H133" s="10">
        <f>F133*G133/100</f>
        <v>250000</v>
      </c>
      <c r="I133" s="30"/>
      <c r="J133" s="30"/>
    </row>
    <row r="134" spans="1:10" ht="23.4">
      <c r="A134" s="11"/>
      <c r="B134" s="1"/>
      <c r="C134" s="9">
        <v>2</v>
      </c>
      <c r="D134" s="85" t="s">
        <v>71</v>
      </c>
      <c r="E134" s="87"/>
      <c r="F134" s="58">
        <v>1200000</v>
      </c>
      <c r="G134" s="9">
        <v>0</v>
      </c>
      <c r="H134" s="10">
        <f t="shared" ref="H134:H141" si="5">F134*G134/100</f>
        <v>0</v>
      </c>
      <c r="I134" s="30"/>
      <c r="J134" s="19"/>
    </row>
    <row r="135" spans="1:10" ht="23.4">
      <c r="A135" s="11"/>
      <c r="B135" s="1"/>
      <c r="C135" s="9">
        <v>3</v>
      </c>
      <c r="D135" s="85" t="s">
        <v>72</v>
      </c>
      <c r="E135" s="87"/>
      <c r="F135" s="58">
        <v>24000</v>
      </c>
      <c r="G135" s="9">
        <v>20</v>
      </c>
      <c r="H135" s="10">
        <f t="shared" si="5"/>
        <v>4800</v>
      </c>
      <c r="I135" s="30"/>
      <c r="J135" s="19"/>
    </row>
    <row r="136" spans="1:10" ht="23.4">
      <c r="A136" s="11"/>
      <c r="B136" s="1"/>
      <c r="C136" s="9">
        <v>4</v>
      </c>
      <c r="D136" s="85" t="s">
        <v>73</v>
      </c>
      <c r="E136" s="87"/>
      <c r="F136" s="58">
        <v>100000</v>
      </c>
      <c r="G136" s="9">
        <v>20</v>
      </c>
      <c r="H136" s="10">
        <f t="shared" si="5"/>
        <v>20000</v>
      </c>
      <c r="I136" s="30"/>
      <c r="J136" s="41"/>
    </row>
    <row r="137" spans="1:10" ht="23.4">
      <c r="A137" s="11"/>
      <c r="B137" s="1"/>
      <c r="C137" s="9">
        <v>5</v>
      </c>
      <c r="D137" s="85" t="s">
        <v>74</v>
      </c>
      <c r="E137" s="87"/>
      <c r="F137" s="58">
        <v>200000</v>
      </c>
      <c r="G137" s="9">
        <v>20</v>
      </c>
      <c r="H137" s="10">
        <f t="shared" si="5"/>
        <v>40000</v>
      </c>
      <c r="I137" s="30"/>
      <c r="J137" s="41"/>
    </row>
    <row r="138" spans="1:10" ht="23.4">
      <c r="A138" s="11"/>
      <c r="B138" s="1"/>
      <c r="C138" s="9">
        <v>6</v>
      </c>
      <c r="D138" s="85" t="s">
        <v>75</v>
      </c>
      <c r="E138" s="87"/>
      <c r="F138" s="56">
        <v>15000</v>
      </c>
      <c r="G138" s="9">
        <v>20</v>
      </c>
      <c r="H138" s="10">
        <f t="shared" si="5"/>
        <v>3000</v>
      </c>
      <c r="I138" s="30"/>
      <c r="J138" s="41"/>
    </row>
    <row r="139" spans="1:10" ht="23.4">
      <c r="A139" s="11"/>
      <c r="B139" s="1"/>
      <c r="C139" s="9">
        <v>7</v>
      </c>
      <c r="D139" s="85" t="s">
        <v>76</v>
      </c>
      <c r="E139" s="87"/>
      <c r="F139" s="56">
        <v>20000</v>
      </c>
      <c r="G139" s="9">
        <v>20</v>
      </c>
      <c r="H139" s="10">
        <f t="shared" si="5"/>
        <v>4000</v>
      </c>
      <c r="I139" s="30"/>
      <c r="J139" s="41"/>
    </row>
    <row r="140" spans="1:10" ht="23.4">
      <c r="A140" s="11"/>
      <c r="B140" s="1"/>
      <c r="C140" s="9">
        <v>8</v>
      </c>
      <c r="D140" s="85" t="s">
        <v>77</v>
      </c>
      <c r="E140" s="87"/>
      <c r="F140" s="56">
        <v>5000</v>
      </c>
      <c r="G140" s="9">
        <v>20</v>
      </c>
      <c r="H140" s="10">
        <f t="shared" si="5"/>
        <v>1000</v>
      </c>
      <c r="I140" s="30"/>
      <c r="J140" s="41"/>
    </row>
    <row r="141" spans="1:10" ht="23.4">
      <c r="A141" s="1"/>
      <c r="B141" s="1"/>
      <c r="C141" s="9">
        <v>9</v>
      </c>
      <c r="D141" s="85" t="s">
        <v>78</v>
      </c>
      <c r="E141" s="87"/>
      <c r="F141" s="56">
        <v>12000</v>
      </c>
      <c r="G141" s="9">
        <v>20</v>
      </c>
      <c r="H141" s="10">
        <f t="shared" si="5"/>
        <v>2400</v>
      </c>
      <c r="I141" s="30"/>
      <c r="J141" s="41"/>
    </row>
    <row r="142" spans="1:10" ht="23.4">
      <c r="C142" s="9">
        <v>10</v>
      </c>
      <c r="D142" s="85" t="s">
        <v>79</v>
      </c>
      <c r="E142" s="87"/>
      <c r="F142" s="56">
        <v>25000</v>
      </c>
      <c r="G142" s="9">
        <v>20</v>
      </c>
      <c r="H142" s="10">
        <f>F142*G142/100</f>
        <v>5000</v>
      </c>
      <c r="I142" s="30"/>
      <c r="J142" s="41"/>
    </row>
    <row r="143" spans="1:10" ht="23.4">
      <c r="C143" s="9">
        <v>11</v>
      </c>
      <c r="D143" s="85" t="s">
        <v>80</v>
      </c>
      <c r="E143" s="87"/>
      <c r="F143" s="56">
        <v>3000</v>
      </c>
      <c r="G143" s="9">
        <v>20</v>
      </c>
      <c r="H143" s="10">
        <f t="shared" ref="H143:H158" si="6">F143*G143/100</f>
        <v>600</v>
      </c>
      <c r="I143" s="30"/>
      <c r="J143" s="41"/>
    </row>
    <row r="144" spans="1:10" ht="23.4">
      <c r="C144" s="9">
        <v>12</v>
      </c>
      <c r="D144" s="85" t="s">
        <v>81</v>
      </c>
      <c r="E144" s="87"/>
      <c r="F144" s="56">
        <v>12000</v>
      </c>
      <c r="G144" s="9">
        <v>20</v>
      </c>
      <c r="H144" s="10">
        <f t="shared" si="6"/>
        <v>2400</v>
      </c>
      <c r="I144" s="30"/>
      <c r="J144" s="41"/>
    </row>
    <row r="145" spans="3:10" ht="23.4">
      <c r="C145" s="9">
        <v>13</v>
      </c>
      <c r="D145" s="28" t="s">
        <v>82</v>
      </c>
      <c r="E145" s="35"/>
      <c r="F145" s="56">
        <v>40000</v>
      </c>
      <c r="G145" s="9">
        <v>20</v>
      </c>
      <c r="H145" s="10">
        <f t="shared" si="6"/>
        <v>8000</v>
      </c>
      <c r="I145" s="30"/>
      <c r="J145" s="41"/>
    </row>
    <row r="146" spans="3:10" ht="23.4">
      <c r="C146" s="9">
        <v>14</v>
      </c>
      <c r="D146" s="28" t="s">
        <v>83</v>
      </c>
      <c r="E146" s="35"/>
      <c r="F146" s="56">
        <v>20000</v>
      </c>
      <c r="G146" s="9">
        <v>5</v>
      </c>
      <c r="H146" s="10">
        <f t="shared" si="6"/>
        <v>1000</v>
      </c>
      <c r="I146" s="30"/>
      <c r="J146" s="41"/>
    </row>
    <row r="147" spans="3:10" ht="23.4">
      <c r="C147" s="9">
        <v>15</v>
      </c>
      <c r="D147" s="28" t="s">
        <v>84</v>
      </c>
      <c r="E147" s="35"/>
      <c r="F147" s="56">
        <v>10000</v>
      </c>
      <c r="G147" s="9">
        <v>20</v>
      </c>
      <c r="H147" s="10">
        <f t="shared" si="6"/>
        <v>2000</v>
      </c>
      <c r="I147" s="30"/>
      <c r="J147" s="41"/>
    </row>
    <row r="148" spans="3:10" ht="23.4">
      <c r="C148" s="9">
        <v>16</v>
      </c>
      <c r="D148" s="85" t="s">
        <v>85</v>
      </c>
      <c r="E148" s="87"/>
      <c r="F148" s="56">
        <v>120000</v>
      </c>
      <c r="G148" s="9">
        <v>20</v>
      </c>
      <c r="H148" s="10">
        <f t="shared" si="6"/>
        <v>24000</v>
      </c>
      <c r="I148" s="30"/>
      <c r="J148" s="41"/>
    </row>
    <row r="149" spans="3:10" ht="23.4">
      <c r="C149" s="9">
        <v>17</v>
      </c>
      <c r="D149" s="85" t="s">
        <v>86</v>
      </c>
      <c r="E149" s="87"/>
      <c r="F149" s="56">
        <v>60000</v>
      </c>
      <c r="G149" s="9">
        <v>20</v>
      </c>
      <c r="H149" s="10">
        <f t="shared" si="6"/>
        <v>12000</v>
      </c>
      <c r="I149" s="30"/>
      <c r="J149" s="41"/>
    </row>
    <row r="150" spans="3:10" ht="23.4">
      <c r="C150" s="9">
        <v>18</v>
      </c>
      <c r="D150" s="85" t="s">
        <v>87</v>
      </c>
      <c r="E150" s="87"/>
      <c r="F150" s="56">
        <v>20000</v>
      </c>
      <c r="G150" s="9">
        <v>20</v>
      </c>
      <c r="H150" s="10">
        <f t="shared" si="6"/>
        <v>4000</v>
      </c>
      <c r="I150" s="30"/>
      <c r="J150" s="41"/>
    </row>
    <row r="151" spans="3:10" ht="23.4">
      <c r="C151" s="9">
        <v>19</v>
      </c>
      <c r="D151" s="85" t="s">
        <v>88</v>
      </c>
      <c r="E151" s="87"/>
      <c r="F151" s="56">
        <v>12000</v>
      </c>
      <c r="G151" s="9">
        <v>20</v>
      </c>
      <c r="H151" s="10">
        <f t="shared" si="6"/>
        <v>2400</v>
      </c>
      <c r="I151" s="30"/>
      <c r="J151" s="41"/>
    </row>
    <row r="152" spans="3:10" ht="23.4">
      <c r="C152" s="9">
        <v>20</v>
      </c>
      <c r="D152" s="85" t="s">
        <v>89</v>
      </c>
      <c r="E152" s="87"/>
      <c r="F152" s="56">
        <v>20000</v>
      </c>
      <c r="G152" s="9">
        <v>5</v>
      </c>
      <c r="H152" s="10">
        <f t="shared" si="6"/>
        <v>1000</v>
      </c>
      <c r="I152" s="30"/>
      <c r="J152" s="41"/>
    </row>
    <row r="153" spans="3:10" ht="23.4">
      <c r="C153" s="9">
        <v>21</v>
      </c>
      <c r="D153" s="85" t="s">
        <v>90</v>
      </c>
      <c r="E153" s="87"/>
      <c r="F153" s="56">
        <v>30000</v>
      </c>
      <c r="G153" s="9">
        <v>0</v>
      </c>
      <c r="H153" s="10">
        <f t="shared" si="6"/>
        <v>0</v>
      </c>
      <c r="I153" s="30"/>
      <c r="J153" s="41"/>
    </row>
    <row r="154" spans="3:10" ht="23.4">
      <c r="C154" s="9">
        <v>22</v>
      </c>
      <c r="D154" s="85" t="s">
        <v>91</v>
      </c>
      <c r="E154" s="87"/>
      <c r="F154" s="56">
        <v>7000</v>
      </c>
      <c r="G154" s="9">
        <v>20</v>
      </c>
      <c r="H154" s="10">
        <f t="shared" si="6"/>
        <v>1400</v>
      </c>
      <c r="I154" s="30"/>
      <c r="J154" s="41"/>
    </row>
    <row r="155" spans="3:10" ht="23.4">
      <c r="C155" s="9">
        <v>23</v>
      </c>
      <c r="D155" s="85" t="s">
        <v>92</v>
      </c>
      <c r="E155" s="87"/>
      <c r="F155" s="56">
        <v>1000</v>
      </c>
      <c r="G155" s="9">
        <v>0</v>
      </c>
      <c r="H155" s="10">
        <f t="shared" si="6"/>
        <v>0</v>
      </c>
      <c r="I155" s="30"/>
      <c r="J155" s="41"/>
    </row>
    <row r="156" spans="3:10" ht="23.4">
      <c r="C156" s="9">
        <v>24</v>
      </c>
      <c r="D156" s="85" t="s">
        <v>93</v>
      </c>
      <c r="E156" s="87"/>
      <c r="F156" s="56">
        <v>300000</v>
      </c>
      <c r="G156" s="9">
        <v>0</v>
      </c>
      <c r="H156" s="10">
        <f t="shared" si="6"/>
        <v>0</v>
      </c>
      <c r="I156" s="30"/>
      <c r="J156" s="41"/>
    </row>
    <row r="157" spans="3:10" ht="23.4">
      <c r="C157" s="9">
        <v>25</v>
      </c>
      <c r="D157" s="28" t="s">
        <v>94</v>
      </c>
      <c r="E157" s="35"/>
      <c r="F157" s="56">
        <v>3000</v>
      </c>
      <c r="G157" s="9">
        <v>20</v>
      </c>
      <c r="H157" s="10">
        <f t="shared" si="6"/>
        <v>600</v>
      </c>
      <c r="I157" s="30"/>
      <c r="J157" s="41"/>
    </row>
    <row r="158" spans="3:10" ht="23.4">
      <c r="C158" s="9">
        <v>26</v>
      </c>
      <c r="D158" s="28" t="s">
        <v>95</v>
      </c>
      <c r="E158" s="35"/>
      <c r="F158" s="56">
        <v>450000</v>
      </c>
      <c r="G158" s="9">
        <v>5</v>
      </c>
      <c r="H158" s="10">
        <f t="shared" si="6"/>
        <v>22500</v>
      </c>
      <c r="I158" s="30"/>
      <c r="J158" s="41"/>
    </row>
    <row r="159" spans="3:10" ht="23.4">
      <c r="C159" s="11"/>
      <c r="D159" s="28" t="s">
        <v>96</v>
      </c>
      <c r="E159" s="35"/>
      <c r="F159" s="10">
        <f>F133+F134+F135+F136+F137+F138+F139+F140+F141+F142+F143+F144+F145+F146+F147+F148+F149+F150+F151+F152+F153+F154+F155+F156+F157+F158</f>
        <v>7709000</v>
      </c>
      <c r="G159" s="38"/>
      <c r="H159" s="15">
        <f>SUM(H133:H158)</f>
        <v>412100</v>
      </c>
      <c r="I159" s="104" t="s">
        <v>36</v>
      </c>
      <c r="J159" s="104"/>
    </row>
    <row r="160" spans="3:10" ht="23.4">
      <c r="C160" s="72" t="str">
        <f>BAHTTEXT(F159)</f>
        <v>เจ็ดล้านเจ็ดแสนเก้าพันบาทถ้วน</v>
      </c>
      <c r="D160" s="72"/>
      <c r="E160" s="72"/>
      <c r="F160" s="71" t="str">
        <f>BAHTTEXT(H159)</f>
        <v>สี่แสนหนึ่งหมื่นสองพันหนึ่งร้อยบาทถ้วน</v>
      </c>
      <c r="G160" s="71"/>
      <c r="H160" s="71"/>
      <c r="I160" s="71"/>
      <c r="J160" s="41"/>
    </row>
    <row r="164" spans="2:10" ht="23.4">
      <c r="B164" s="13"/>
      <c r="C164" s="13"/>
      <c r="D164" s="11"/>
    </row>
    <row r="165" spans="2:10" ht="23.4">
      <c r="C165" s="1"/>
      <c r="D165" s="1"/>
      <c r="E165" s="1"/>
      <c r="F165" s="120" t="s">
        <v>97</v>
      </c>
      <c r="G165" s="120"/>
      <c r="H165" s="120"/>
      <c r="I165" s="120"/>
      <c r="J165" s="120"/>
    </row>
    <row r="166" spans="2:10" ht="23.4">
      <c r="C166" s="1"/>
      <c r="D166" s="1"/>
      <c r="E166" s="1"/>
      <c r="F166" s="2"/>
      <c r="G166" s="71" t="s">
        <v>98</v>
      </c>
      <c r="H166" s="71"/>
      <c r="I166" s="71"/>
      <c r="J166" s="71"/>
    </row>
    <row r="167" spans="2:10" ht="23.4">
      <c r="C167" s="1"/>
      <c r="D167" s="1"/>
      <c r="E167" s="1"/>
      <c r="F167" s="2"/>
      <c r="G167" s="71" t="s">
        <v>99</v>
      </c>
      <c r="H167" s="71"/>
      <c r="I167" s="71"/>
      <c r="J167" s="71"/>
    </row>
  </sheetData>
  <mergeCells count="102">
    <mergeCell ref="D39:D40"/>
    <mergeCell ref="D137:E137"/>
    <mergeCell ref="D138:E138"/>
    <mergeCell ref="D71:F71"/>
    <mergeCell ref="A1:J1"/>
    <mergeCell ref="D4:F4"/>
    <mergeCell ref="H4:I4"/>
    <mergeCell ref="A5:A6"/>
    <mergeCell ref="D5:E5"/>
    <mergeCell ref="H5:I5"/>
    <mergeCell ref="D38:H38"/>
    <mergeCell ref="E44:F44"/>
    <mergeCell ref="B63:D63"/>
    <mergeCell ref="B64:D64"/>
    <mergeCell ref="G45:H45"/>
    <mergeCell ref="D78:F78"/>
    <mergeCell ref="D73:F73"/>
    <mergeCell ref="G167:J167"/>
    <mergeCell ref="C131:C132"/>
    <mergeCell ref="D131:E132"/>
    <mergeCell ref="F131:F132"/>
    <mergeCell ref="C160:E160"/>
    <mergeCell ref="F165:J165"/>
    <mergeCell ref="G166:J166"/>
    <mergeCell ref="G131:H131"/>
    <mergeCell ref="D156:E156"/>
    <mergeCell ref="D139:E139"/>
    <mergeCell ref="D133:E133"/>
    <mergeCell ref="D134:E134"/>
    <mergeCell ref="D135:E135"/>
    <mergeCell ref="E39:F40"/>
    <mergeCell ref="D72:F72"/>
    <mergeCell ref="I159:J159"/>
    <mergeCell ref="F160:I160"/>
    <mergeCell ref="D142:E142"/>
    <mergeCell ref="D143:E143"/>
    <mergeCell ref="D148:E148"/>
    <mergeCell ref="D144:E144"/>
    <mergeCell ref="D155:E155"/>
    <mergeCell ref="D77:F77"/>
    <mergeCell ref="H67:I67"/>
    <mergeCell ref="D70:F70"/>
    <mergeCell ref="D67:F68"/>
    <mergeCell ref="G67:G68"/>
    <mergeCell ref="D136:E136"/>
    <mergeCell ref="D48:D49"/>
    <mergeCell ref="E48:F49"/>
    <mergeCell ref="E54:F54"/>
    <mergeCell ref="G55:H55"/>
    <mergeCell ref="D101:G101"/>
    <mergeCell ref="B65:E65"/>
    <mergeCell ref="D75:F75"/>
    <mergeCell ref="D74:F74"/>
    <mergeCell ref="D69:F69"/>
    <mergeCell ref="C32:I32"/>
    <mergeCell ref="B3:I3"/>
    <mergeCell ref="C36:I36"/>
    <mergeCell ref="D103:G103"/>
    <mergeCell ref="A54:D54"/>
    <mergeCell ref="A44:D44"/>
    <mergeCell ref="D154:E154"/>
    <mergeCell ref="C25:C26"/>
    <mergeCell ref="D25:D26"/>
    <mergeCell ref="F25:G25"/>
    <mergeCell ref="D149:E149"/>
    <mergeCell ref="D150:E150"/>
    <mergeCell ref="D151:E151"/>
    <mergeCell ref="D152:E152"/>
    <mergeCell ref="D153:E153"/>
    <mergeCell ref="C130:H130"/>
    <mergeCell ref="D140:E140"/>
    <mergeCell ref="D141:E141"/>
    <mergeCell ref="D47:H47"/>
    <mergeCell ref="C24:H24"/>
    <mergeCell ref="D114:G114"/>
    <mergeCell ref="D109:G109"/>
    <mergeCell ref="D110:G110"/>
    <mergeCell ref="D111:G111"/>
    <mergeCell ref="C97:H97"/>
    <mergeCell ref="C116:I116"/>
    <mergeCell ref="C117:I117"/>
    <mergeCell ref="C57:H57"/>
    <mergeCell ref="C66:G66"/>
    <mergeCell ref="H66:I66"/>
    <mergeCell ref="E41:F41"/>
    <mergeCell ref="E42:F42"/>
    <mergeCell ref="E43:F43"/>
    <mergeCell ref="D112:G112"/>
    <mergeCell ref="D113:G113"/>
    <mergeCell ref="D104:G104"/>
    <mergeCell ref="D105:G105"/>
    <mergeCell ref="D106:G106"/>
    <mergeCell ref="D107:G107"/>
    <mergeCell ref="D108:G108"/>
    <mergeCell ref="D102:G102"/>
    <mergeCell ref="C67:C68"/>
    <mergeCell ref="D99:G99"/>
    <mergeCell ref="D100:G100"/>
    <mergeCell ref="D79:F79"/>
    <mergeCell ref="D76:F76"/>
    <mergeCell ref="C98:H98"/>
    <mergeCell ref="D80:F80"/>
  </mergeCells>
  <pageMargins left="0.11811023622047245" right="0.11811023622047245" top="0.35433070866141736" bottom="0.35433070866141736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อนุบาล-ประถม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2012-09-29T21:20:04Z</dcterms:created>
  <dcterms:modified xsi:type="dcterms:W3CDTF">2013-06-04T23:17:04Z</dcterms:modified>
</cp:coreProperties>
</file>